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0"/>
  </bookViews>
  <sheets>
    <sheet name="PHẦN 1" sheetId="1" r:id="rId1"/>
    <sheet name="PHẦN 2" sheetId="2" r:id="rId2"/>
    <sheet name="phu luc 1" sheetId="3" r:id="rId3"/>
    <sheet name="00000000" sheetId="4" state="veryHidden" r:id="rId4"/>
    <sheet name="00000001" sheetId="5" state="veryHidden" r:id="rId5"/>
    <sheet name="Phụ lục 2"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1'!$A$1:$F$1596</definedName>
    <definedName name="_xlnm.Print_Titles" localSheetId="0">'PHẦN 1'!$14:$18</definedName>
    <definedName name="_xlnm.Print_Titles" localSheetId="1">'PHẦN 2'!$2:$6</definedName>
    <definedName name="T">#REF!</definedName>
    <definedName name="Z">#REF!</definedName>
  </definedNames>
  <calcPr fullCalcOnLoad="1"/>
</workbook>
</file>

<file path=xl/sharedStrings.xml><?xml version="1.0" encoding="utf-8"?>
<sst xmlns="http://schemas.openxmlformats.org/spreadsheetml/2006/main" count="3975" uniqueCount="1898">
  <si>
    <t>TCVN 1551-1993</t>
  </si>
  <si>
    <t>TCVN 5175-1990</t>
  </si>
  <si>
    <t xml:space="preserve"> Boùng  neùon 1,2 m Ñieän Quang</t>
  </si>
  <si>
    <t xml:space="preserve"> Thao lao daøi treân 5 m</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</si>
  <si>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</si>
  <si>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</si>
  <si>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</si>
  <si>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</si>
  <si>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</si>
  <si>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</si>
  <si>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</si>
  <si>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</si>
  <si>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</si>
  <si>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</si>
  <si>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Cửa sổ lùa Hệ 888 (YH 898), Nhôm Thanh hiệu YNGHUA, kính 8 li, phụ kiện, khóa…(không có chia ô), Sơn Tĩnh Điện (trắng sữa)</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</si>
  <si>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</si>
  <si>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</si>
  <si>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</si>
  <si>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</si>
  <si>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</si>
  <si>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</si>
  <si>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</si>
  <si>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</si>
  <si>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</si>
  <si>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</si>
  <si>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</si>
  <si>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</si>
  <si>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</si>
  <si>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</si>
  <si>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</si>
  <si>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</si>
  <si>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</si>
  <si>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Đơn vị khai thác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</si>
  <si>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</si>
  <si>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</si>
  <si>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</si>
  <si>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</si>
  <si>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</si>
  <si>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</si>
  <si>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</si>
  <si>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</si>
  <si>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</si>
  <si>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</si>
  <si>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</si>
  <si>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</si>
  <si>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</si>
  <si>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</si>
  <si>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</si>
  <si>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</si>
  <si>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</si>
  <si>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</si>
  <si>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</si>
  <si>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</si>
  <si>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</si>
  <si>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</si>
  <si>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</si>
  <si>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</si>
  <si>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</si>
  <si>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</si>
  <si>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</si>
  <si>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</si>
  <si>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</si>
  <si>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</si>
  <si>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</si>
  <si>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</si>
  <si>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</si>
  <si>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</si>
  <si>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</si>
  <si>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</si>
  <si>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</si>
  <si>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</si>
  <si>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</si>
  <si>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</si>
  <si>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</si>
  <si>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</si>
  <si>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</si>
  <si>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</si>
  <si>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</si>
  <si>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</si>
  <si>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</si>
  <si>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</si>
  <si>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</si>
  <si>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</si>
  <si>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</si>
  <si>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</si>
  <si>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</si>
  <si>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</si>
  <si>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</si>
  <si>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</si>
  <si>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</si>
  <si>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</si>
  <si>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</si>
  <si>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</si>
  <si>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</si>
  <si>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</si>
  <si>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Cöûa saét keùo coù laù cao 2m  (loaïi laù daày)</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</si>
  <si>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</si>
  <si>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</si>
  <si>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</si>
  <si>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</si>
  <si>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</si>
  <si>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</si>
  <si>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</si>
  <si>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</si>
  <si>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</si>
  <si>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</si>
  <si>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</si>
  <si>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</si>
  <si>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</si>
  <si>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</si>
  <si>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</si>
  <si>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</si>
  <si>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</si>
  <si>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</si>
  <si>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Mastic &amp; sơn nước trong nhaø:</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</si>
  <si>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</si>
  <si>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</si>
  <si>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</si>
  <si>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</si>
  <si>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</si>
  <si>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</si>
  <si>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</si>
  <si>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</si>
  <si>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</si>
  <si>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</si>
  <si>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</si>
  <si>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</si>
  <si>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</si>
  <si>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</si>
  <si>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</si>
  <si>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</si>
  <si>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</si>
  <si>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</si>
  <si>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</si>
  <si>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</si>
  <si>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</si>
  <si>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</si>
  <si>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</si>
  <si>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</si>
  <si>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</si>
  <si>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</si>
  <si>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</si>
  <si>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</si>
  <si>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</si>
  <si>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</si>
  <si>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</si>
  <si>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</si>
  <si>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</si>
  <si>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</si>
  <si>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</si>
  <si>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</si>
  <si>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</si>
  <si>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</si>
  <si>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</si>
  <si>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</si>
  <si>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</si>
  <si>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</si>
  <si>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</si>
  <si>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</si>
  <si>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</si>
  <si>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</si>
  <si>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</si>
  <si>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</si>
  <si>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</si>
  <si>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 xml:space="preserve"> Chaát choáng thaám:</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</si>
  <si>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</si>
  <si>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</si>
  <si>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</si>
  <si>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</si>
  <si>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</si>
  <si>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</si>
  <si>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</si>
  <si>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</si>
  <si>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</si>
  <si>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</si>
  <si>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</si>
  <si>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</si>
  <si>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</si>
  <si>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</si>
  <si>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</si>
  <si>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</si>
  <si>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</si>
  <si>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</si>
  <si>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</si>
  <si>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</si>
  <si>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</si>
  <si>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</si>
  <si>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</si>
  <si>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</si>
  <si>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</si>
  <si>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</si>
  <si>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</si>
  <si>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</si>
  <si>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</si>
  <si>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</si>
  <si>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</si>
  <si>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</si>
  <si>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</si>
  <si>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</si>
  <si>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</si>
  <si>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</si>
  <si>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</si>
  <si>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</si>
  <si>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</si>
  <si>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</si>
  <si>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</si>
  <si>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</si>
  <si>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</si>
  <si>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</si>
  <si>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0,47mm</t>
  </si>
  <si>
    <t>- Dày 0,50mm</t>
  </si>
  <si>
    <t>TCVN 7493:2005</t>
  </si>
  <si>
    <t>Huyện</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</si>
  <si>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</si>
  <si>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</si>
  <si>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</si>
  <si>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</si>
  <si>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Voâi ña ù(voâi cục)</t>
  </si>
  <si>
    <t>Khu vực khai thác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</si>
  <si>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</si>
  <si>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</si>
  <si>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</si>
  <si>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</si>
  <si>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</si>
  <si>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</si>
  <si>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</si>
  <si>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</si>
  <si>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</si>
  <si>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</si>
  <si>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</si>
  <si>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</si>
  <si>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</si>
  <si>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</si>
  <si>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</si>
  <si>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</si>
  <si>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</si>
  <si>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</si>
  <si>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</si>
  <si>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</si>
  <si>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</si>
  <si>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</si>
  <si>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</si>
  <si>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</si>
  <si>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</si>
  <si>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</si>
  <si>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</si>
  <si>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</si>
  <si>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</si>
  <si>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</si>
  <si>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</si>
  <si>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</si>
  <si>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</si>
  <si>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</si>
  <si>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</si>
  <si>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</si>
  <si>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</si>
  <si>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</si>
  <si>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</si>
  <si>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</si>
  <si>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</si>
  <si>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</si>
  <si>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</si>
  <si>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</si>
  <si>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</si>
  <si>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</si>
  <si>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</si>
  <si>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</si>
  <si>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</si>
  <si>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</si>
  <si>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</si>
  <si>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</si>
  <si>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</si>
  <si>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</si>
  <si>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</si>
  <si>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</si>
  <si>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</si>
  <si>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</si>
  <si>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</si>
  <si>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</si>
  <si>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</si>
  <si>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</si>
  <si>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</si>
  <si>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</si>
  <si>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</si>
  <si>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</si>
  <si>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</si>
  <si>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</si>
  <si>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</si>
  <si>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</si>
  <si>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</si>
  <si>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</si>
  <si>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</si>
  <si>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</si>
  <si>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</si>
  <si>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</si>
  <si>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</si>
  <si>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</si>
  <si>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</si>
  <si>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</si>
  <si>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</si>
  <si>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</si>
  <si>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</si>
  <si>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</si>
  <si>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</si>
  <si>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</si>
  <si>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</si>
  <si>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</si>
  <si>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</si>
  <si>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</si>
  <si>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Xi măng LAVICA PCB 40(bao 50kg)</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</si>
  <si>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</si>
  <si>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</si>
  <si>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</si>
  <si>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</si>
  <si>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</si>
  <si>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</si>
  <si>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</si>
  <si>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</si>
  <si>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</si>
  <si>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</si>
  <si>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</si>
  <si>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</si>
  <si>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</si>
  <si>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</si>
  <si>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</si>
  <si>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</si>
  <si>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men Epoxy KL - 5 tường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</si>
  <si>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</si>
  <si>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</si>
  <si>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</si>
  <si>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</si>
  <si>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</si>
  <si>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</si>
  <si>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</si>
  <si>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</si>
  <si>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</si>
  <si>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phủ 2K inox và thép mạ kẽm không cần sơn lót màu chuẩn</t>
  </si>
  <si>
    <t>- Sơn phủ Epoxy, sơn cho tàu biển và cơ khí màu chuẩn</t>
  </si>
  <si>
    <t>- Dung môi pha Sơn</t>
  </si>
  <si>
    <t>- Sơn tầy, sơn củ</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</si>
  <si>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</si>
  <si>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</si>
  <si>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</si>
  <si>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</si>
  <si>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</si>
  <si>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</si>
  <si>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</si>
  <si>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Carboncor Asphalt (25kg/bao)</t>
  </si>
  <si>
    <t xml:space="preserve"> Traéng Malaysia 40kg/bao</t>
  </si>
  <si>
    <t>Xi măng STARMAX PCB 40 (bao 50kg)</t>
  </si>
  <si>
    <t>Cửa đi Hệ 1000-4.5cm , Nhôm Thanh hiệu YNGHUA, kính 8 li, phụ kiện, khóa…(không có chia ô), Vân gỗ</t>
  </si>
  <si>
    <t>Cửa đi  Hệ 1000-4.5cm Nhôm Thanh hiệu YNGHUA, kính 8 li, phụ kiện, khóa…(không có chia ô), Sơn Tĩnh Điện (trắng sữa)</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</si>
  <si>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</si>
  <si>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</si>
  <si>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</si>
  <si>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</si>
  <si>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</si>
  <si>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</si>
  <si>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</si>
  <si>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</si>
  <si>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</si>
  <si>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</si>
  <si>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</si>
  <si>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</si>
  <si>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</si>
  <si>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</si>
  <si>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</si>
  <si>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</si>
  <si>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</si>
  <si>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</si>
  <si>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</si>
  <si>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(400x400)mm, dày 30mm (+/-1,3) - màu đỏ, vàng, tím, xanh lá cây, xám điểm hồng, xám xanh</t>
  </si>
  <si>
    <t xml:space="preserve"> OÁng loaïi I (gaïch ngoïn), 
8x8x18 cm</t>
  </si>
  <si>
    <t xml:space="preserve">     Liên Sở Tài chính - Xây dựng công bố giá bán một số vật liệu xây dựng trên thị trường tỉnh Đồng Tháp như sau:</t>
  </si>
  <si>
    <t>Cừ kích thước 10x10cm dài 1,2 mét</t>
  </si>
  <si>
    <t>Cừ kích thước 10x10cm dài 1,5 mét</t>
  </si>
  <si>
    <t>Cừ kích thước 10x10cm dài 2 mét</t>
  </si>
  <si>
    <t>Cừ kích thước 10x10cm dài 2,5 mét</t>
  </si>
  <si>
    <t xml:space="preserve">Phường 11, xã Tịnh Thới, xã Tân Thuận Tây - TP Cao Lãnh
</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</si>
  <si>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</si>
  <si>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</si>
  <si>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</si>
  <si>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</si>
  <si>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</si>
  <si>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</si>
  <si>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</si>
  <si>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</si>
  <si>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</si>
  <si>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</si>
  <si>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</si>
  <si>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</si>
  <si>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</si>
  <si>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</si>
  <si>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</si>
  <si>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</si>
  <si>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</si>
  <si>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</si>
  <si>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</si>
  <si>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</si>
  <si>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</si>
  <si>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</si>
  <si>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</si>
  <si>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</si>
  <si>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</si>
  <si>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</si>
  <si>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</si>
  <si>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</si>
  <si>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</si>
  <si>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</si>
  <si>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</si>
  <si>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</si>
  <si>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</si>
  <si>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</si>
  <si>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</si>
  <si>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</si>
  <si>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</si>
  <si>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</si>
  <si>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</si>
  <si>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</si>
  <si>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</si>
  <si>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</si>
  <si>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</si>
  <si>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</si>
  <si>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</si>
  <si>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</si>
  <si>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</si>
  <si>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</si>
  <si>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</si>
  <si>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</si>
  <si>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</si>
  <si>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</si>
  <si>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Cống Bê tông HL93, H30-XB 80, mác 300</t>
  </si>
  <si>
    <t>Cống Bê tông 0,65 HL93, H10-X60, mác 300</t>
  </si>
  <si>
    <t>Cống Bê tông vỉa hè, mác 300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</si>
  <si>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</si>
  <si>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</si>
  <si>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</si>
  <si>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</si>
  <si>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</si>
  <si>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</si>
  <si>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xml:space="preserve"> Boàn tieåu nam INAX U1U-116V maøu </t>
  </si>
  <si>
    <t xml:space="preserve"> Boàn tieåu nam INAX U-116-V traéng </t>
  </si>
  <si>
    <t>- Dày 0,52mm</t>
  </si>
  <si>
    <t>BS 3505</t>
  </si>
  <si>
    <t>- Vữa xây E-Block, mác 7,5 Mpa, 25kg/bao</t>
  </si>
  <si>
    <t>- Vữa tô E-Block, mác 7,5 Mpa, 25kg/bao</t>
  </si>
  <si>
    <t>- Vữa tô Skim coat E-Block, mã số 302 (tô dày 5-6mm/mặt),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</si>
  <si>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</si>
  <si>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</si>
  <si>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</si>
  <si>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</si>
  <si>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</si>
  <si>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</si>
  <si>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</si>
  <si>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</si>
  <si>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</si>
  <si>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</si>
  <si>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</si>
  <si>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</si>
  <si>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</si>
  <si>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</si>
  <si>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</si>
  <si>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</si>
  <si>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</si>
  <si>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</si>
  <si>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</si>
  <si>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</si>
  <si>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</si>
  <si>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</si>
  <si>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</si>
  <si>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</si>
  <si>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</si>
  <si>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</si>
  <si>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</si>
  <si>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</si>
  <si>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</si>
  <si>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</si>
  <si>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</si>
  <si>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</si>
  <si>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</si>
  <si>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</si>
  <si>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</si>
  <si>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</si>
  <si>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</si>
  <si>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</si>
  <si>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</si>
  <si>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</si>
  <si>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</si>
  <si>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</si>
  <si>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</si>
  <si>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Gạch Block bê tông bọt HIDICO-CLC kích thước 8x20x60 cm, 10x20x60 cm, 15x20x60 cm, 20x20x60 cm, cấp B2,5, KL thể tích khô 800kg/cm3,  Rnén = 2,5 Mpa</t>
  </si>
  <si>
    <t>CV-1.5 (7/0.52)</t>
  </si>
  <si>
    <t>CV-2.5 (7/0.67)</t>
  </si>
  <si>
    <t>CV-10 (7/1.35)</t>
  </si>
  <si>
    <t>TCVN 6610-3:2000</t>
  </si>
  <si>
    <t>CV-50</t>
  </si>
  <si>
    <t>CV-240</t>
  </si>
  <si>
    <t>CV-300</t>
  </si>
  <si>
    <t>CVV-6.0 (1x7/1.04)</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</si>
  <si>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</si>
  <si>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</si>
  <si>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</si>
  <si>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</si>
  <si>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</si>
  <si>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</si>
  <si>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</si>
  <si>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</si>
  <si>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</si>
  <si>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</si>
  <si>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</si>
  <si>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</si>
  <si>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</si>
  <si>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</si>
  <si>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</si>
  <si>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</si>
  <si>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</si>
  <si>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</si>
  <si>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</si>
  <si>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</si>
  <si>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</si>
  <si>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</si>
  <si>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</si>
  <si>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</si>
  <si>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</si>
  <si>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</si>
  <si>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</si>
  <si>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</si>
  <si>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</si>
  <si>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</si>
  <si>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</si>
  <si>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</si>
  <si>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</si>
  <si>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</si>
  <si>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</si>
  <si>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</si>
  <si>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</si>
  <si>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</si>
  <si>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</si>
  <si>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</si>
  <si>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</si>
  <si>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</si>
  <si>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</si>
  <si>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</si>
  <si>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</si>
  <si>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</si>
  <si>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</si>
  <si>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</si>
  <si>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</si>
  <si>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</si>
  <si>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</si>
  <si>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</si>
  <si>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</si>
  <si>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</si>
  <si>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</si>
  <si>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</si>
  <si>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</si>
  <si>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</si>
  <si>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</si>
  <si>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</si>
  <si>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</si>
  <si>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</si>
  <si>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</si>
  <si>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</si>
  <si>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TNHH khai thác cát Định Thành, huyện Lấp Vò, điện thoại: 0673.843678</t>
  </si>
  <si>
    <t>Xã Định An - Lấp Vò</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</si>
  <si>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</si>
  <si>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</si>
  <si>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</si>
  <si>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</si>
  <si>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</si>
  <si>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</si>
  <si>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</si>
  <si>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</si>
  <si>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</si>
  <si>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</si>
  <si>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</si>
  <si>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</si>
  <si>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</si>
  <si>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</si>
  <si>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</si>
  <si>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</si>
  <si>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</si>
  <si>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</si>
  <si>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</si>
  <si>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</si>
  <si>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</si>
  <si>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</si>
  <si>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</si>
  <si>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</si>
  <si>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</si>
  <si>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</si>
  <si>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</si>
  <si>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</si>
  <si>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</si>
  <si>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</si>
  <si>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</si>
  <si>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</si>
  <si>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</si>
  <si>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</si>
  <si>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</si>
  <si>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</si>
  <si>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</si>
  <si>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</si>
  <si>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Cửa sổ lùa Hệ 188 (YH 10288), Nhôm Thanh hiệu YNGHUA, kính 8 li, phụ kiện, khóa…(không có chia ô), Sơn Tĩnh Điện (trắng sữa)</t>
  </si>
  <si>
    <t>Cửa sổ lùa Hệ 188 (YH 10288), Nhôm Thanh hiệu YNGHUA, kính 8 li, phụ kiện, khóa…( có chia ô), Sơn Tĩnh Điện (trắng sữa)</t>
  </si>
  <si>
    <t>Cửa sổ lùa Hệ 188 (YH 10288), Nhôm Thanh hiệu YNGHUA, kính 8 li, phụ kiện, khóa…(không có chia ô), Vân gỗ</t>
  </si>
  <si>
    <t>Cửa sổ lùa Hệ 188 (YH 10288), Nhôm Thanh hiệu YNGHUA, kính 8 li, phụ kiện, khóa…(có chia ô), Vân gỗ</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</si>
  <si>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</si>
  <si>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</si>
  <si>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</si>
  <si>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</si>
  <si>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</si>
  <si>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</si>
  <si>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</si>
  <si>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</si>
  <si>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22; sàng 25; sàng 28</t>
  </si>
  <si>
    <t>Đá 1 x 2 sàng 27</t>
  </si>
  <si>
    <t>Đá 4 x 6 loại 1</t>
  </si>
  <si>
    <t>Đá 4 x 6 loại 2</t>
  </si>
  <si>
    <t>Đá 5 x 7</t>
  </si>
  <si>
    <t>Cấp phối (0 x 4) sàng 25</t>
  </si>
  <si>
    <t>Cấp phối (0 x 4) sàng 37,5</t>
  </si>
  <si>
    <t>Cấp phối (0 x 4) loại 1</t>
  </si>
  <si>
    <t>Cấp phối (0 x 4) loại 2</t>
  </si>
  <si>
    <t>Đá mi sàng</t>
  </si>
  <si>
    <t>Đá 2x4</t>
  </si>
  <si>
    <t>Đá 0,5 x 2,0</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</si>
  <si>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</si>
  <si>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</si>
  <si>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</si>
  <si>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</si>
  <si>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</si>
  <si>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</si>
  <si>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</si>
  <si>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</si>
  <si>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</si>
  <si>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</si>
  <si>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</si>
  <si>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</si>
  <si>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</si>
  <si>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</si>
  <si>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</si>
  <si>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</si>
  <si>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</si>
  <si>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</si>
  <si>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</si>
  <si>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</si>
  <si>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</si>
  <si>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</si>
  <si>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</si>
  <si>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</si>
  <si>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</si>
  <si>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</si>
  <si>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</si>
  <si>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</si>
  <si>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</si>
  <si>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</si>
  <si>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</si>
  <si>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</si>
  <si>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Cát hạt nhuyễn</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</si>
  <si>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</si>
  <si>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</si>
  <si>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</si>
  <si>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</si>
  <si>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</si>
  <si>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</si>
  <si>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</si>
  <si>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</si>
  <si>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</si>
  <si>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</si>
  <si>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08 km</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</si>
  <si>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</si>
  <si>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</si>
  <si>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</si>
  <si>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</si>
  <si>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</si>
  <si>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</si>
  <si>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</si>
  <si>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</si>
  <si>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</si>
  <si>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</si>
  <si>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</si>
  <si>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</si>
  <si>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</si>
  <si>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</si>
  <si>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</si>
  <si>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</si>
  <si>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</si>
  <si>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</si>
  <si>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</si>
  <si>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 xml:space="preserve"> Vĩnh Cửu - Đồng Nai</t>
  </si>
  <si>
    <t>Thạnh Phú   - Đồng Nai</t>
  </si>
  <si>
    <t xml:space="preserve"> Bình Dương </t>
  </si>
  <si>
    <t>Đá mi bụi</t>
  </si>
  <si>
    <t>Vĩnh Cửu - Đồng Nai</t>
  </si>
  <si>
    <t>Bình Dương</t>
  </si>
  <si>
    <t>Tân Cang</t>
  </si>
  <si>
    <t>Tân Đông Hiệp - Hóa An</t>
  </si>
  <si>
    <t xml:space="preserve">Tân Đông Hiệp </t>
  </si>
  <si>
    <t>Vĩnh Cữu  - Đồng Nai</t>
  </si>
  <si>
    <t>Thạnh Phú - Đồng Nai</t>
  </si>
  <si>
    <t>Tân Cang BT</t>
  </si>
  <si>
    <t>Thạnh Phú  - Đồng Nai</t>
  </si>
  <si>
    <t>-Boät treùt töôøng trong nhaø (MT)</t>
  </si>
  <si>
    <t>-Sơn lót kháng kiềm - trắng (K-109)</t>
  </si>
  <si>
    <t>- Sơn nước ngoài trời, không bóng - trắng (K-265)</t>
  </si>
  <si>
    <t>- Sơn nước ngoài trời, không bóng - màu nhạt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</si>
  <si>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</si>
  <si>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</si>
  <si>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</si>
  <si>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</si>
  <si>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</si>
  <si>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</si>
  <si>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</si>
  <si>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</si>
  <si>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</si>
  <si>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</si>
  <si>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</si>
  <si>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</si>
  <si>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</si>
  <si>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</si>
  <si>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</si>
  <si>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</si>
  <si>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</si>
  <si>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</si>
  <si>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</si>
  <si>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</si>
  <si>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</si>
  <si>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</si>
  <si>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</si>
  <si>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</si>
  <si>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</si>
  <si>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</si>
  <si>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</si>
  <si>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</si>
  <si>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Cty CP XD MINH KHOA sản xuất: giá giao trong nội ô Thành phố Cao Lãnh và Thị trấn Mỹ Thọ</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</si>
  <si>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</si>
  <si>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</si>
  <si>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</si>
  <si>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</si>
  <si>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</si>
  <si>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</si>
  <si>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</si>
  <si>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</si>
  <si>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</si>
  <si>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</si>
  <si>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</si>
  <si>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</si>
  <si>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 xml:space="preserve">Taïi nôi khai thaùc, coù phí moâi tröôøng (keøm theo phuï luïc 1 ñòa ñieåm khai thaùc): </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</si>
  <si>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</si>
  <si>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</si>
  <si>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</si>
  <si>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</si>
  <si>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</si>
  <si>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</si>
  <si>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</si>
  <si>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</si>
  <si>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50</t>
  </si>
  <si>
    <t>Gạch bê tông 4 lỗ, KT 80x80x180mm, Mác 75</t>
  </si>
  <si>
    <t>Gạch bê tông Block, KT 100x200x400mm, Mác 50</t>
  </si>
  <si>
    <t>Gạch bê tông Block, KT 100x200x400mm, Mác 75</t>
  </si>
  <si>
    <t>Gạch bê tông Block, KT 200x200x400mm, Mác 50</t>
  </si>
  <si>
    <t>Gạch bê tông Block, KT 200x200x400mm, Mác 75</t>
  </si>
  <si>
    <t xml:space="preserve"> Vicem Hà tiên, PCB 40 (bao 50kg)</t>
  </si>
  <si>
    <t xml:space="preserve">                   </t>
  </si>
  <si>
    <t>Nguyễn Lê Phương Loan</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</si>
  <si>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</si>
  <si>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</si>
  <si>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</si>
  <si>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</si>
  <si>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</si>
  <si>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</si>
  <si>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</si>
  <si>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</si>
  <si>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</si>
  <si>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</si>
  <si>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</si>
  <si>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</si>
  <si>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</si>
  <si>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</si>
  <si>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</si>
  <si>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</si>
  <si>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</si>
  <si>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</si>
  <si>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</si>
  <si>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</si>
  <si>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</si>
  <si>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</si>
  <si>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</si>
  <si>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</si>
  <si>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ĐÁ</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</si>
  <si>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</si>
  <si>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</si>
  <si>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</si>
  <si>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</si>
  <si>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</si>
  <si>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</si>
  <si>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</si>
  <si>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</si>
  <si>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</si>
  <si>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</si>
  <si>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Cửa nhôm Đài Loan</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</si>
  <si>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</si>
  <si>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</si>
  <si>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</si>
  <si>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</si>
  <si>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</si>
  <si>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</si>
  <si>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</si>
  <si>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</si>
  <si>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</si>
  <si>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</si>
  <si>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</si>
  <si>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</si>
  <si>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NHÓM NHIÊN LIỆU (xăng, dầu)</t>
  </si>
  <si>
    <t>CÁT CÁC LOẠI:</t>
  </si>
  <si>
    <t>ĐÁ CÁC LOẠI:</t>
  </si>
  <si>
    <t>GẠCH XÂY CÁC LOẠI</t>
  </si>
  <si>
    <t>SẮT THÉP CÁC LOẠI</t>
  </si>
  <si>
    <t>NHÓM CỪ TRÀM - GỖ XÂY DỰNG</t>
  </si>
  <si>
    <t>Cửa nhôm Đài Loan hợp tác</t>
  </si>
  <si>
    <t>NHÓM VẬT LIỆU KHÁC</t>
  </si>
  <si>
    <t>- Cọc BTCT 25x25cmx800N, M250 đá 1x2 (Thạnh phú- Đồng Nai)</t>
  </si>
  <si>
    <t>- Cọc BTCT 25x25cmx800B2, M250 đá 1x2 (Thạnh phú- Đồng Nai)</t>
  </si>
  <si>
    <t>- Cọc BTCT 30x30cmx800N, M300 đá 1x2 (Thạnh phú- Đồng Nai)</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</si>
  <si>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</si>
  <si>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</si>
  <si>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</si>
  <si>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</si>
  <si>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</si>
  <si>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</si>
  <si>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</si>
  <si>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</si>
  <si>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</si>
  <si>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</si>
  <si>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</si>
  <si>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SỞ XÂY DỰNG
KT. GIÁM ĐỐC
PHÓ GIÁM ĐỐC</t>
  </si>
  <si>
    <t>SỞ TÀI CHÍNH
KT. GIÁM ĐỐC
PHÓ GIÁM ĐỐC</t>
  </si>
  <si>
    <t xml:space="preserve">- Website Sở XD;                                                                              </t>
  </si>
  <si>
    <r>
      <t>*</t>
    </r>
    <r>
      <rPr>
        <b/>
        <u val="single"/>
        <sz val="13"/>
        <color indexed="12"/>
        <rFont val="Times New Roman"/>
        <family val="1"/>
      </rPr>
      <t>Ghi chú</t>
    </r>
    <r>
      <rPr>
        <b/>
        <sz val="13"/>
        <color indexed="12"/>
        <rFont val="Times New Roman"/>
        <family val="1"/>
      </rPr>
      <t>:</t>
    </r>
  </si>
  <si>
    <t>- Lưu: VT, KT&amp;VLXD.</t>
  </si>
  <si>
    <r>
      <t xml:space="preserve">             UBND TỈNH ĐỒNG THÁP                               </t>
    </r>
    <r>
      <rPr>
        <b/>
        <sz val="18"/>
        <color indexed="12"/>
        <rFont val="Times New Roman"/>
        <family val="1"/>
      </rPr>
      <t xml:space="preserve"> CỘNG HÒA XÃ HỘI CHỦ NGHĨA VIỆT NAM</t>
    </r>
  </si>
  <si>
    <t>- CÔNG TY CP ĐỊA ỐC AN GIANG - Gạch Terrazzo lát vĩa hè (Giá chưa bao gồm VAT). Đơn vị phân phối tại Đồng Tháp: Công ty TNHH Xây dựng AN ĐỒNG, số 71 Nguyễn Sinh Sắc, khóm Hoà Khánh, Phường 2, Tp. Cao Lãnh, điện thoại 09370280159 (áp dụng từ ngày 06/02/2017)</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</si>
  <si>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</si>
  <si>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</si>
  <si>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</si>
  <si>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</si>
  <si>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</si>
  <si>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</si>
  <si>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</si>
  <si>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</si>
  <si>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</si>
  <si>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</si>
  <si>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</si>
  <si>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</si>
  <si>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</si>
  <si>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</si>
  <si>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</si>
  <si>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</si>
  <si>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</si>
  <si>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</si>
  <si>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</si>
  <si>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</si>
  <si>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</si>
  <si>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</si>
  <si>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</si>
  <si>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</si>
  <si>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</si>
  <si>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</si>
  <si>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Sơn phủ</t>
    </r>
    <r>
      <rPr>
        <b/>
        <sz val="14"/>
        <color indexed="17"/>
        <rFont val="Times New Roman"/>
        <family val="1"/>
      </rPr>
      <t xml:space="preserve"> sàn:</t>
    </r>
  </si>
  <si>
    <r>
      <t>- Sơn men Epoxy KL - 5</t>
    </r>
    <r>
      <rPr>
        <sz val="14"/>
        <color indexed="17"/>
        <rFont val="Times New Roman"/>
        <family val="1"/>
      </rPr>
      <t xml:space="preserve"> sàn kháng khuẩn</t>
    </r>
  </si>
  <si>
    <r>
      <t>- Sơn men Epoxy KL - 5</t>
    </r>
    <r>
      <rPr>
        <sz val="14"/>
        <color indexed="17"/>
        <rFont val="Times New Roman"/>
        <family val="1"/>
      </rPr>
      <t xml:space="preserve"> thực phầm</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</si>
  <si>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</si>
  <si>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</si>
  <si>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</si>
  <si>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</si>
  <si>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</si>
  <si>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</si>
  <si>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</si>
  <si>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</si>
  <si>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</si>
  <si>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</si>
  <si>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</si>
  <si>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Vải địa kỹ thuật không dệt, sợi dài liên tục, quy cách (4,0mx250m)</t>
  </si>
  <si>
    <t>Xi măng FICO PCB40 (bao 50kg) áp dụng từ ngày 14/12/2017 theo CV số 2168/CV-XN.TTDV của Công ty)</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</si>
  <si>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</si>
  <si>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</si>
  <si>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</si>
  <si>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</si>
  <si>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</si>
  <si>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</si>
  <si>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</si>
  <si>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</si>
  <si>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</si>
  <si>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</si>
  <si>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r>
      <t xml:space="preserve">     </t>
    </r>
    <r>
      <rPr>
        <b/>
        <sz val="18"/>
        <color indexed="12"/>
        <rFont val="Times New Roman"/>
        <family val="1"/>
      </rPr>
      <t>SỞ XÂY DỰNG - SỞ TÀI CHÍNH</t>
    </r>
    <r>
      <rPr>
        <b/>
        <sz val="20"/>
        <color indexed="12"/>
        <rFont val="Times New Roman"/>
        <family val="1"/>
      </rPr>
      <t xml:space="preserve">                                  Độc lập - Tự do - Hạnh phúc</t>
    </r>
  </si>
  <si>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</si>
  <si>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</si>
  <si>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</si>
  <si>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</si>
  <si>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Nguyễn Văn Cả</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</si>
  <si>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</si>
  <si>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</si>
  <si>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</si>
  <si>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</si>
  <si>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</si>
  <si>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</si>
  <si>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</si>
  <si>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</si>
  <si>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</si>
  <si>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</si>
  <si>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</si>
  <si>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</si>
  <si>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</si>
  <si>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</si>
  <si>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</si>
  <si>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</si>
  <si>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</si>
  <si>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</si>
  <si>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</si>
  <si>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</si>
  <si>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</si>
  <si>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</si>
  <si>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</si>
  <si>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</si>
  <si>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</si>
  <si>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</si>
  <si>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</si>
  <si>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</si>
  <si>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</si>
  <si>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</si>
  <si>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</si>
  <si>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</si>
  <si>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</si>
  <si>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</si>
  <si>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</si>
  <si>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</si>
  <si>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</si>
  <si>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</si>
  <si>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</si>
  <si>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</si>
  <si>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</si>
  <si>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</si>
  <si>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</si>
  <si>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</si>
  <si>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</si>
  <si>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</si>
  <si>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</si>
  <si>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</si>
  <si>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</si>
  <si>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</si>
  <si>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</si>
  <si>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</si>
  <si>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</si>
  <si>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</si>
  <si>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</si>
  <si>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</si>
  <si>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</si>
  <si>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</si>
  <si>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</si>
  <si>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</si>
  <si>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</si>
  <si>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</si>
  <si>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</si>
  <si>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</si>
  <si>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</si>
  <si>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</si>
  <si>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</si>
  <si>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</si>
  <si>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</si>
  <si>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</si>
  <si>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</si>
  <si>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</si>
  <si>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</si>
  <si>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</si>
  <si>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</si>
  <si>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</si>
  <si>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</si>
  <si>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</si>
  <si>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</si>
  <si>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</si>
  <si>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</si>
  <si>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</si>
  <si>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</si>
  <si>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</si>
  <si>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</si>
  <si>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</si>
  <si>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</si>
  <si>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</si>
  <si>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</si>
  <si>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</si>
  <si>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</si>
  <si>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</si>
  <si>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</si>
  <si>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</si>
  <si>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</si>
  <si>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</si>
  <si>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</si>
  <si>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</si>
  <si>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</si>
  <si>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</si>
  <si>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</si>
  <si>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</si>
  <si>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</si>
  <si>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</si>
  <si>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</si>
  <si>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</si>
  <si>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</si>
  <si>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</si>
  <si>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</si>
  <si>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</si>
  <si>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</si>
  <si>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</si>
  <si>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</si>
  <si>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</si>
  <si>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</si>
  <si>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</si>
  <si>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</si>
  <si>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</si>
  <si>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</si>
  <si>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</si>
  <si>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</si>
  <si>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</si>
  <si>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</si>
  <si>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</si>
  <si>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</si>
  <si>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</si>
  <si>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</si>
  <si>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</si>
  <si>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</si>
  <si>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</si>
  <si>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</si>
  <si>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</si>
  <si>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t>Gạch thạch Anh (Granit nhân tạo):</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</si>
  <si>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</si>
  <si>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</si>
  <si>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</si>
  <si>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</si>
  <si>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</si>
  <si>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</si>
  <si>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</si>
  <si>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</si>
  <si>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</si>
  <si>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- 40 x 40 (màu nhạt và màu đậm)</t>
  </si>
  <si>
    <t>Gạch thạch Anh (Granit nhân tạo) phủ men:</t>
  </si>
  <si>
    <t>- 30x60 (Atrium, Park way, carrara, Mulbeda)</t>
  </si>
  <si>
    <t>- 30x60 (giả cổ)</t>
  </si>
  <si>
    <t>- 30x60 (Transform)</t>
  </si>
  <si>
    <t>- 60x60 (giả cổ)</t>
  </si>
  <si>
    <t>- 60x60 (Transform)</t>
  </si>
  <si>
    <t>Gạch thạch Anh bóng kiếng:</t>
  </si>
  <si>
    <t xml:space="preserve">- 60 x 60 màu nhạt </t>
  </si>
  <si>
    <r>
      <t xml:space="preserve">- 60x60 </t>
    </r>
    <r>
      <rPr>
        <sz val="14"/>
        <color indexed="17"/>
        <rFont val="Times New Roman"/>
        <family val="1"/>
      </rPr>
      <t xml:space="preserve">màu đậm </t>
    </r>
  </si>
  <si>
    <t xml:space="preserve">- 80 x 80 màu nhạt </t>
  </si>
  <si>
    <r>
      <t xml:space="preserve">- 80x80 </t>
    </r>
    <r>
      <rPr>
        <sz val="14"/>
        <color indexed="17"/>
        <rFont val="Times New Roman"/>
        <family val="1"/>
      </rPr>
      <t xml:space="preserve">màu đậm </t>
    </r>
  </si>
  <si>
    <t>- 25 x 25</t>
  </si>
  <si>
    <t xml:space="preserve">- 25 x 40 </t>
  </si>
  <si>
    <t>Gạch men</t>
  </si>
  <si>
    <r>
      <t>m</t>
    </r>
    <r>
      <rPr>
        <vertAlign val="superscript"/>
        <sz val="14"/>
        <color indexed="12"/>
        <rFont val="VNI-Times"/>
        <family val="0"/>
      </rPr>
      <t>2</t>
    </r>
  </si>
  <si>
    <r>
      <t xml:space="preserve"> - Boät treùt ngoaøi</t>
    </r>
    <r>
      <rPr>
        <sz val="14"/>
        <color indexed="17"/>
        <rFont val="VNI-Times"/>
        <family val="0"/>
      </rPr>
      <t xml:space="preserve"> trời (MN)</t>
    </r>
  </si>
  <si>
    <t>CÔNG TY TNHH THÀNH GIAO (địa chỉ: S34-1, Skygarden, phường Tân Phong, Quận 7, thành phố Hồ Chí Minh; điện thoại: 028.54101791) (đã có VAT, áp dụng từ 01/2018)</t>
  </si>
  <si>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</si>
  <si>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</si>
  <si>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</si>
  <si>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</si>
  <si>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</si>
  <si>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</si>
  <si>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</si>
  <si>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</si>
  <si>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 xml:space="preserve"> Baøn caàu INAX  C-117VT + lavabo L-282V maøu traéng, cầu 2 khối, xả gạt, nắp thường</t>
  </si>
  <si>
    <t xml:space="preserve"> Baøn caàu INAX  C-306VT + L-284V , cầu 2 khối, xả nhấn, nắp thường, maøu traéng</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</si>
  <si>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</si>
  <si>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</si>
  <si>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</si>
  <si>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</si>
  <si>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Xi măng PCB 40 Tây Đô (bao 50kg), áp dụng từ ngày 01/01/2018</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</si>
  <si>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</si>
  <si>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</si>
  <si>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</si>
  <si>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</si>
  <si>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</si>
  <si>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</si>
  <si>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Bình Dương</t>
  </si>
  <si>
    <t>Đá 0x4 Bình Dương</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</si>
  <si>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</si>
  <si>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</si>
  <si>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</si>
  <si>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</si>
  <si>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</si>
  <si>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</si>
  <si>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</si>
  <si>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</si>
  <si>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</si>
  <si>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</si>
  <si>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</si>
  <si>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</si>
  <si>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</si>
  <si>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</si>
  <si>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</si>
  <si>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</si>
  <si>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</si>
  <si>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</si>
  <si>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</si>
  <si>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</si>
  <si>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</si>
  <si>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</si>
  <si>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</si>
  <si>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</si>
  <si>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</si>
  <si>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</si>
  <si>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</si>
  <si>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</si>
  <si>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</si>
  <si>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</si>
  <si>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</si>
  <si>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</si>
  <si>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</si>
  <si>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</si>
  <si>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</si>
  <si>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</si>
  <si>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</si>
  <si>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</si>
  <si>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</si>
  <si>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</si>
  <si>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</si>
  <si>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</si>
  <si>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</si>
  <si>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</si>
  <si>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</si>
  <si>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</si>
  <si>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</si>
  <si>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</si>
  <si>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</si>
  <si>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</si>
  <si>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</si>
  <si>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</si>
  <si>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</si>
  <si>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</si>
  <si>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</si>
  <si>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</si>
  <si>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</si>
  <si>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</si>
  <si>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</si>
  <si>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</si>
  <si>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</si>
  <si>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</si>
  <si>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</si>
  <si>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</si>
  <si>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</si>
  <si>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</si>
  <si>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</si>
  <si>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</si>
  <si>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</si>
  <si>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</si>
  <si>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</si>
  <si>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</si>
  <si>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</si>
  <si>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</si>
  <si>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t>
    </r>
  </si>
  <si>
    <r>
      <t xml:space="preserve"> Cöûa soå goã căm xe Việt Nam: khuoân bao 50x100, ñoá caùnh 40 x 80 (chöa keå kính, </t>
    </r>
    <r>
      <rPr>
        <sz val="14"/>
        <color indexed="17"/>
        <rFont val="Times New Roman"/>
        <family val="1"/>
      </rPr>
      <t>khóa</t>
    </r>
    <r>
      <rPr>
        <sz val="14"/>
        <color indexed="17"/>
        <rFont val="VNI-Times"/>
        <family val="0"/>
      </rPr>
      <t xml:space="preserve"> vaø sôn)</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</si>
  <si>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vaø sôn)</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</si>
  <si>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</si>
  <si>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</si>
  <si>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</si>
  <si>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</si>
  <si>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</si>
  <si>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</si>
  <si>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</si>
  <si>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</si>
  <si>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</si>
  <si>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</si>
  <si>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</si>
  <si>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</si>
  <si>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</si>
  <si>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</si>
  <si>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</si>
  <si>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</si>
  <si>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</si>
  <si>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</si>
  <si>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</si>
  <si>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</si>
  <si>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</si>
  <si>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</si>
  <si>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</si>
  <si>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</si>
  <si>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</si>
  <si>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</si>
  <si>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</si>
  <si>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</si>
  <si>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</si>
  <si>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</si>
  <si>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</si>
  <si>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</si>
  <si>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</si>
  <si>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</si>
  <si>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</si>
  <si>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</si>
  <si>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</si>
  <si>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</si>
  <si>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</si>
  <si>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</si>
  <si>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</si>
  <si>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</si>
  <si>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</si>
  <si>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</si>
  <si>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</si>
  <si>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</si>
  <si>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</si>
  <si>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</si>
  <si>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</si>
  <si>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</si>
  <si>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</si>
  <si>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</si>
  <si>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</si>
  <si>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</si>
  <si>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</si>
  <si>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</si>
  <si>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</si>
  <si>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</si>
  <si>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</si>
  <si>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t xml:space="preserve">     Căn cứ Nghị định số 32/2015/NĐ-CP ngày 25/03/2015 của Chính phủ về Quản lý chi phí đầu tư xây dựng; </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</si>
  <si>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</si>
  <si>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</si>
  <si>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</si>
  <si>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</si>
  <si>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</si>
  <si>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</si>
  <si>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</si>
  <si>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</si>
  <si>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</si>
  <si>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100x100, dày 1,8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</si>
  <si>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</si>
  <si>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</si>
  <si>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</si>
  <si>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</si>
  <si>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</si>
  <si>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</si>
  <si>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</si>
  <si>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</si>
  <si>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</si>
  <si>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</si>
  <si>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</si>
  <si>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</si>
  <si>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</si>
  <si>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</si>
  <si>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</si>
  <si>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r>
      <t>CÔNG TY CP ĐỊA ỐC AN GIANG; Nhà máy Cấu kiện bê tông An Giang,</t>
    </r>
    <r>
      <rPr>
        <b/>
        <sz val="14"/>
        <color indexed="12"/>
        <rFont val="VNI-Times"/>
        <family val="0"/>
      </rPr>
      <t xml:space="preserve"> Ñ.chæ: Vónh Höng  - Vónh Thaïnh Trung – Chaâu Phuù-</t>
    </r>
    <r>
      <rPr>
        <b/>
        <sz val="14"/>
        <color indexed="12"/>
        <rFont val="Times New Roman"/>
        <family val="1"/>
      </rPr>
      <t xml:space="preserve"> An Giang; </t>
    </r>
    <r>
      <rPr>
        <b/>
        <sz val="14"/>
        <color indexed="12"/>
        <rFont val="VNI-Times"/>
        <family val="0"/>
      </rPr>
      <t>Ñieän thoaïi:</t>
    </r>
    <r>
      <rPr>
        <b/>
        <sz val="14"/>
        <color indexed="12"/>
        <rFont val="Times New Roman"/>
        <family val="1"/>
      </rPr>
      <t xml:space="preserve"> 0296. 3686788   - Fax: 0296.3689 698 (Giá chưa bao gồm VAT). Đơn vị phân phối tại Đồng Tháp: Công ty TNHH Xây dựng AN ĐỒNG, số 71 Nguyễn Sinh Sắc, khóm Hoà Khánh, Phường 2, Tp. Cao Lãnh, điện thoại 09370280159 (áp dụng từ ngày </t>
    </r>
    <r>
      <rPr>
        <b/>
        <sz val="14"/>
        <color indexed="10"/>
        <rFont val="Times New Roman"/>
        <family val="1"/>
      </rPr>
      <t>06/02/2017</t>
    </r>
    <r>
      <rPr>
        <b/>
        <sz val="14"/>
        <color indexed="12"/>
        <rFont val="Times New Roman"/>
        <family val="1"/>
      </rPr>
      <t>)</t>
    </r>
  </si>
  <si>
    <t>Cừ kích thước 10x10cm dài 1,0 mét</t>
  </si>
  <si>
    <r>
      <t xml:space="preserve">Ống nhựa  uPVC Hoa Sen, </t>
    </r>
    <r>
      <rPr>
        <b/>
        <sz val="14"/>
        <color indexed="17"/>
        <rFont val="Times New Roman"/>
        <family val="1"/>
      </rPr>
      <t>Đ/c: QL 30, TP. Cao Lãnh, tỉnh Đồng Tháp</t>
    </r>
  </si>
  <si>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</si>
  <si>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</si>
  <si>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</si>
  <si>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</si>
  <si>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</si>
  <si>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</si>
  <si>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</si>
  <si>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</si>
  <si>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</si>
  <si>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</si>
  <si>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</si>
  <si>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</si>
  <si>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</si>
  <si>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</si>
  <si>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</si>
  <si>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</si>
  <si>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</si>
  <si>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</si>
  <si>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</si>
  <si>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</si>
  <si>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</si>
  <si>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</si>
  <si>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</si>
  <si>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</si>
  <si>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</si>
  <si>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</si>
  <si>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</si>
  <si>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</si>
  <si>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</si>
  <si>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</si>
  <si>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</si>
  <si>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</si>
  <si>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</si>
  <si>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</si>
  <si>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</si>
  <si>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</si>
  <si>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</si>
  <si>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</si>
  <si>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</si>
  <si>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</si>
  <si>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</si>
  <si>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</si>
  <si>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</si>
  <si>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</si>
  <si>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</si>
  <si>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</si>
  <si>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</si>
  <si>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</si>
  <si>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</si>
  <si>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</si>
  <si>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Dây đồng trần xoắn</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</si>
  <si>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</si>
  <si>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</si>
  <si>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</si>
  <si>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</si>
  <si>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</si>
  <si>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</si>
  <si>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</si>
  <si>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</si>
  <si>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</si>
  <si>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</si>
  <si>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</si>
  <si>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</si>
  <si>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</si>
  <si>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</si>
  <si>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</si>
  <si>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</si>
  <si>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</si>
  <si>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</si>
  <si>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</si>
  <si>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</si>
  <si>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</si>
  <si>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</si>
  <si>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</si>
  <si>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</si>
  <si>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</si>
  <si>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</si>
  <si>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</si>
  <si>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</si>
  <si>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</si>
  <si>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</si>
  <si>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</si>
  <si>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</si>
  <si>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r>
      <rPr>
        <b/>
        <sz val="14"/>
        <color indexed="12"/>
        <rFont val="VNI-Times"/>
        <family val="0"/>
      </rPr>
      <t>:</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</si>
  <si>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</si>
  <si>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</si>
  <si>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</si>
  <si>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</si>
  <si>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</si>
  <si>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</si>
  <si>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</si>
  <si>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</si>
  <si>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</si>
  <si>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</si>
  <si>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</si>
  <si>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</si>
  <si>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</si>
  <si>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</si>
  <si>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</si>
  <si>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</si>
  <si>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</si>
  <si>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</si>
  <si>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</si>
  <si>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</si>
  <si>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</si>
  <si>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</si>
  <si>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</si>
  <si>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</si>
  <si>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</si>
  <si>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</si>
  <si>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</si>
  <si>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</si>
  <si>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</si>
  <si>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</si>
  <si>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</si>
  <si>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</si>
  <si>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r>
      <t xml:space="preserve">Cửa </t>
    </r>
    <r>
      <rPr>
        <b/>
        <sz val="14"/>
        <color indexed="17"/>
        <rFont val="Times New Roman"/>
        <family val="1"/>
      </rPr>
      <t>nhôm</t>
    </r>
    <r>
      <rPr>
        <b/>
        <sz val="14"/>
        <color indexed="17"/>
        <rFont val="VNI-Times"/>
        <family val="0"/>
      </rPr>
      <t xml:space="preserve">  YNGHUA</t>
    </r>
  </si>
  <si>
    <t xml:space="preserve">Thép hộp chữ nhật mạ kẽm </t>
  </si>
  <si>
    <t>Hộp chữ nhật: 10x20; 13x26.</t>
  </si>
  <si>
    <t>Hộp chữ nhậtt: 20x40; 25x50; 30x60; 30x90; 40x80; 50x100; 60x120.</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</si>
  <si>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</si>
  <si>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</si>
  <si>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</si>
  <si>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-Sơn </t>
    </r>
    <r>
      <rPr>
        <sz val="14"/>
        <color indexed="17"/>
        <rFont val="Times New Roman"/>
        <family val="1"/>
      </rPr>
      <t>nước trong nhà bán bóng -trắng (K-5500)</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</si>
  <si>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</si>
  <si>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</si>
  <si>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</si>
  <si>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</si>
  <si>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</si>
  <si>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</si>
  <si>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</si>
  <si>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</si>
  <si>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</si>
  <si>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</si>
  <si>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</si>
  <si>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Bình Thạnh - H. Cao Lãnh</t>
  </si>
  <si>
    <t>Khu 5-2: Tân Quới, An Phong, Tân Bình - H. Thanh Bình</t>
  </si>
  <si>
    <t>Tân Thuận Đông, Tân Thuận Tây - Tp. Cao Lãnh</t>
  </si>
  <si>
    <t>Mỹ Xương - H. Cao Lãnh</t>
  </si>
  <si>
    <t xml:space="preserve"> Long Khánh B, Thường Thới Tiền, Phú Thuận B - H. Hồng Ngự</t>
  </si>
  <si>
    <t xml:space="preserve"> An Phong, Tân Thạnh, Tân Hòa, Tân Huề - H. Thanh Bình</t>
  </si>
  <si>
    <t>An Hiệp, An Nhơn - H. Châu Thành</t>
  </si>
  <si>
    <t xml:space="preserve">Tân Khánh Trung, Tân Thành - H. Lai Vung; </t>
  </si>
  <si>
    <t>Định Yên - H. Lấp Vò</t>
  </si>
  <si>
    <t>Cồn Linh thuộc xã Bình Thạnh - H. Cao Lãnh và xã An Hiệp H. Châu Thành</t>
  </si>
  <si>
    <t>Cồn Long Tả thuộc xã Long Khánh A và Long Khánh B - H. Hồng Ngự</t>
  </si>
  <si>
    <t>Khu 6: Tân Thạnh, Tân Bình, Tân Quới, An Phong - H. Thanh Bình</t>
  </si>
  <si>
    <t>Phú Thuận B - H. Hồng Ngự</t>
  </si>
  <si>
    <t>An Hoà, An Long, Phú Ninh - H. Tam Nông</t>
  </si>
  <si>
    <t xml:space="preserve">Cát san lấp (sông Tiền) </t>
  </si>
  <si>
    <t>TCVN 7493:2006</t>
  </si>
  <si>
    <t>- 60x60 (Atrium, Park way)</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</si>
  <si>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</si>
  <si>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</si>
  <si>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</si>
  <si>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</si>
  <si>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</si>
  <si>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</si>
  <si>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</si>
  <si>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</si>
  <si>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</si>
  <si>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</si>
  <si>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</si>
  <si>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</si>
  <si>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</si>
  <si>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</si>
  <si>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</si>
  <si>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</si>
  <si>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</si>
  <si>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</si>
  <si>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</si>
  <si>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</si>
  <si>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</si>
  <si>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</si>
  <si>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</si>
  <si>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</si>
  <si>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</si>
  <si>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</si>
  <si>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</si>
  <si>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</si>
  <si>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</si>
  <si>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</si>
  <si>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</si>
  <si>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</si>
  <si>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</si>
  <si>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</si>
  <si>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</si>
  <si>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</si>
  <si>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</si>
  <si>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</si>
  <si>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</si>
  <si>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</si>
  <si>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</si>
  <si>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</si>
  <si>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</si>
  <si>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</si>
  <si>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</si>
  <si>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</si>
  <si>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</si>
  <si>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</si>
  <si>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</si>
  <si>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</si>
  <si>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</si>
  <si>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</si>
  <si>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</si>
  <si>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</si>
  <si>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</si>
  <si>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</si>
  <si>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</si>
  <si>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</si>
  <si>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</si>
  <si>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</si>
  <si>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</si>
  <si>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</si>
  <si>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</si>
  <si>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</si>
  <si>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</si>
  <si>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</si>
  <si>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</si>
  <si>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</si>
  <si>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</si>
  <si>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</si>
  <si>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</si>
  <si>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</si>
  <si>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</si>
  <si>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</si>
  <si>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</si>
  <si>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</si>
  <si>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</si>
  <si>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</si>
  <si>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</si>
  <si>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</si>
  <si>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</si>
  <si>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</si>
  <si>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</si>
  <si>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</si>
  <si>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</si>
  <si>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</si>
  <si>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</si>
  <si>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</si>
  <si>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</si>
  <si>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</si>
  <si>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</si>
  <si>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</si>
  <si>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</si>
  <si>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</si>
  <si>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</si>
  <si>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</si>
  <si>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</si>
  <si>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</si>
  <si>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</si>
  <si>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</si>
  <si>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</si>
  <si>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</si>
  <si>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</si>
  <si>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</si>
  <si>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</si>
  <si>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</si>
  <si>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</si>
  <si>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</si>
  <si>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</si>
  <si>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</si>
  <si>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</si>
  <si>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</si>
  <si>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lót trên bề mặt có mạ kẽm </t>
  </si>
  <si>
    <t xml:space="preserve">Sơn dầu trên bề mặt sắt và gỗ các màu </t>
  </si>
  <si>
    <r>
      <t xml:space="preserve">Sơn dầu </t>
    </r>
    <r>
      <rPr>
        <b/>
        <sz val="14"/>
        <color indexed="17"/>
        <rFont val="Times New Roman"/>
        <family val="1"/>
      </rPr>
      <t xml:space="preserve">chống rỉ sét cho sắt thép </t>
    </r>
  </si>
  <si>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</si>
  <si>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</si>
  <si>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</si>
  <si>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</si>
  <si>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</si>
  <si>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</si>
  <si>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rPr>
        <b/>
        <sz val="14"/>
        <color indexed="10"/>
        <rFont val="Times New Roman"/>
        <family val="1"/>
      </rPr>
      <t>Công ty TNHH Vạn Lợi -Đồng Tháp</t>
    </r>
    <r>
      <rPr>
        <b/>
        <sz val="14"/>
        <color indexed="12"/>
        <rFont val="Times New Roman"/>
        <family val="1"/>
      </rPr>
      <t xml:space="preserve">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</si>
  <si>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</si>
  <si>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</si>
  <si>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</si>
  <si>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theo CV số 230, ngày </t>
    </r>
    <r>
      <rPr>
        <b/>
        <sz val="14"/>
        <color indexed="10"/>
        <rFont val="Times New Roman"/>
        <family val="1"/>
      </rPr>
      <t>20/11/2017</t>
    </r>
    <r>
      <rPr>
        <b/>
        <sz val="14"/>
        <color indexed="17"/>
        <rFont val="Times New Roman"/>
        <family val="1"/>
      </rPr>
      <t xml:space="preserve"> của Cty. </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</si>
  <si>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</si>
  <si>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</si>
  <si>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</si>
  <si>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</si>
  <si>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</si>
  <si>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</si>
  <si>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</si>
  <si>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</si>
  <si>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</si>
  <si>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</si>
  <si>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</si>
  <si>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</si>
  <si>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t xml:space="preserve">Cáp điện lực hạ thế 450/750V (ruột đồng)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</si>
  <si>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</si>
  <si>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r>
      <t xml:space="preserve"> Cöûa ñi goã căm xe Việt Nam: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t>
    </r>
  </si>
  <si>
    <r>
      <t xml:space="preserve"> Công ty TNHH Vạn Lợi -Đồng Tháp</t>
    </r>
    <r>
      <rPr>
        <b/>
        <sz val="14"/>
        <color indexed="12"/>
        <rFont val="Times New Roman"/>
        <family val="1"/>
      </rPr>
      <t>.</t>
    </r>
    <r>
      <rPr>
        <b/>
        <sz val="14"/>
        <color indexed="12"/>
        <rFont val="Times New Roman"/>
        <family val="1"/>
      </rPr>
      <t xml:space="preserve"> Đ/c: Số 279, Quốc lộ 30, P. Mỹ Phú, tp. Cao Lãnh; Điện thoại: 0277.3879666 - 09028444818 (a. Hiếu). (theo Bảng báo giá ngày </t>
    </r>
    <r>
      <rPr>
        <b/>
        <sz val="14"/>
        <color indexed="10"/>
        <rFont val="Times New Roman"/>
        <family val="1"/>
      </rPr>
      <t>10/7/2018</t>
    </r>
    <r>
      <rPr>
        <b/>
        <sz val="14"/>
        <color indexed="12"/>
        <rFont val="Times New Roman"/>
        <family val="1"/>
      </rPr>
      <t xml:space="preserve"> của Công ty Vạn Lợi).</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</si>
  <si>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</si>
  <si>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</si>
  <si>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</si>
  <si>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</si>
  <si>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</si>
  <si>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</si>
  <si>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</si>
  <si>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r>
      <t>CÔNG TY CP DUY GIANG;</t>
    </r>
    <r>
      <rPr>
        <b/>
        <sz val="14"/>
        <color indexed="12"/>
        <rFont val="Times New Roman"/>
        <family val="1"/>
      </rPr>
      <t xml:space="preserve"> Đ/c: H16, đường số 4, Khu đô thị mới Hưng Phú, P. Hưng Thạnh, Q. Cái Răng, TPCT, ĐT: 0292 3918335  (áp dụng từ tháng </t>
    </r>
    <r>
      <rPr>
        <b/>
        <sz val="14"/>
        <color indexed="10"/>
        <rFont val="Times New Roman"/>
        <family val="1"/>
      </rPr>
      <t>9/2018</t>
    </r>
    <r>
      <rPr>
        <b/>
        <sz val="14"/>
        <color indexed="12"/>
        <rFont val="Times New Roman"/>
        <family val="1"/>
      </rPr>
      <t xml:space="preserve"> theo Thông báo giá của Công ty)</t>
    </r>
  </si>
  <si>
    <t>Bao PP dệt (sử dụng cho công trình xử lý sạt lở): chiều dài 110cm, chiều rộng 60cm</t>
  </si>
  <si>
    <t>Nhựa đường đặc phuy 60/70, quy cách: Phuy 190kg/phuy</t>
  </si>
  <si>
    <t>Nhựa đường đặc nóng 60/70, quy cách: Nhựa nóng 10 tấn/xe</t>
  </si>
  <si>
    <t>Daàu Diesel  0,05S-II</t>
  </si>
  <si>
    <r>
      <t>Sôn  KOVA (</t>
    </r>
    <r>
      <rPr>
        <b/>
        <sz val="14"/>
        <color indexed="17"/>
        <rFont val="Times New Roman"/>
        <family val="1"/>
      </rPr>
      <t xml:space="preserve">theo Bảng báo giá ngày </t>
    </r>
    <r>
      <rPr>
        <b/>
        <sz val="14"/>
        <color indexed="10"/>
        <rFont val="Times New Roman"/>
        <family val="1"/>
      </rPr>
      <t>01/7/2018</t>
    </r>
    <r>
      <rPr>
        <b/>
        <sz val="14"/>
        <color indexed="17"/>
        <rFont val="Times New Roman"/>
        <family val="1"/>
      </rPr>
      <t xml:space="preserve"> của Công ty TNHH TM-DV-XD Minh Chánh)</t>
    </r>
    <r>
      <rPr>
        <b/>
        <sz val="14"/>
        <color indexed="17"/>
        <rFont val="VNI-Times"/>
        <family val="0"/>
      </rPr>
      <t xml:space="preserve">: </t>
    </r>
  </si>
  <si>
    <r>
      <t xml:space="preserve">Sơn JOTON - CN Công ty CP L.Q JOTON tại Cần Thơ (địa chỉ: KV Thạnh Mỹ, P. Thường Thạnh, Q. Cái Răng, Tp. Cần Thơ-điện thoại: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</si>
  <si>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t>Mastic &amp; sôn nước ngoaøi trôøi: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</si>
  <si>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</si>
  <si>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</si>
  <si>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</si>
  <si>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Cty CP Đầu tư PTN &amp; KCN ĐT, TP Cao Lãnh - ĐT: 0907755618 (A. Thọ)</t>
  </si>
  <si>
    <t>Xã Tân Mỹ, xã Tân Khánh Trung - Huyện Lấp Vò</t>
  </si>
  <si>
    <t>Xã Mỹ Xương - Huyện Cao Lãnh</t>
  </si>
  <si>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</si>
  <si>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</si>
  <si>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</si>
  <si>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</si>
  <si>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</si>
  <si>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</si>
  <si>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</si>
  <si>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</si>
  <si>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</si>
  <si>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</si>
  <si>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</si>
  <si>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Gạch địa phương</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</si>
  <si>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</si>
  <si>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</si>
  <si>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</si>
  <si>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</si>
  <si>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</si>
  <si>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</si>
  <si>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</si>
  <si>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</si>
  <si>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</si>
  <si>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</si>
  <si>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</si>
  <si>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</si>
  <si>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</si>
  <si>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</si>
  <si>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</si>
  <si>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</si>
  <si>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</si>
  <si>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t xml:space="preserve">Vicem Hà tiên, PCB 40 (một con lân, bao 50kg) </t>
  </si>
  <si>
    <t xml:space="preserve">Xi măng INSEE PCB 40, bao 50kg (trước đây là xi măng Holcim) </t>
  </si>
  <si>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12/2018</t>
    </r>
    <r>
      <rPr>
        <b/>
        <sz val="14"/>
        <color indexed="12"/>
        <rFont val="Times New Roman"/>
        <family val="1"/>
      </rPr>
      <t xml:space="preserve"> theo Bảng báo giá của Công ty </t>
    </r>
  </si>
  <si>
    <t>Đá 4 x 6 Dmax63</t>
  </si>
  <si>
    <r>
      <t xml:space="preserve">Đá ANTRACO: Công ty TNHH Liên doanh ANTRACO (giá đã bao gồm chi phí vận chuyển từ bãi đá thành phẩm đến bến cảng Antraco, chi phí bốc xếp xuống phương tiện và thuế VAT), </t>
    </r>
    <r>
      <rPr>
        <b/>
        <sz val="14"/>
        <color indexed="12"/>
        <rFont val="Times New Roman"/>
        <family val="1"/>
      </rPr>
      <t xml:space="preserve">Đ/c: ấp Lò Rèn, xã Châu lăng, huyện Tri Tôn, tỉnh An Giang. Điện thoại: 0296.3874616 – 0296.3874775. Theo Bảng giá áp dụng từ ngày 01/02/2017 của Công ty. </t>
    </r>
  </si>
  <si>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</si>
  <si>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</si>
  <si>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</si>
  <si>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</si>
  <si>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</si>
  <si>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</si>
  <si>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t>Cty CP Đầu tư PTN &amp; KCN Đồng Tháp, TP Cao Lãnh (áp dụng từ ngày 26/6/2017)</t>
  </si>
  <si>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</si>
  <si>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</si>
  <si>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</si>
  <si>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</si>
  <si>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</si>
  <si>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</si>
  <si>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</si>
  <si>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</si>
  <si>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</si>
  <si>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02/01/2019</t>
    </r>
    <r>
      <rPr>
        <b/>
        <sz val="14"/>
        <color indexed="17"/>
        <rFont val="Times New Roman"/>
        <family val="1"/>
      </rPr>
      <t xml:space="preserve"> (theo Thông báo số </t>
    </r>
    <r>
      <rPr>
        <b/>
        <sz val="14"/>
        <color indexed="10"/>
        <rFont val="Times New Roman"/>
        <family val="1"/>
      </rPr>
      <t>02/TB.Cty - NMBT</t>
    </r>
    <r>
      <rPr>
        <b/>
        <sz val="14"/>
        <color indexed="17"/>
        <rFont val="Times New Roman"/>
        <family val="1"/>
      </rPr>
      <t xml:space="preserve"> của Công ty)</t>
    </r>
  </si>
  <si>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</si>
  <si>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</si>
  <si>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</si>
  <si>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</si>
  <si>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</si>
  <si>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</si>
  <si>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</si>
  <si>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</si>
  <si>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</si>
  <si>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</si>
  <si>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</si>
  <si>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</si>
  <si>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</si>
  <si>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Cty CP Xây lắp &amp; VLXD Đồng Tháp, TP Cao Lãnh</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</si>
  <si>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</si>
  <si>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</si>
  <si>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</si>
  <si>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18/02/2019</t>
    </r>
    <r>
      <rPr>
        <i/>
        <sz val="12"/>
        <color indexed="17"/>
        <rFont val="Times New Roman"/>
        <family val="1"/>
      </rPr>
      <t xml:space="preserve"> theo Thông báo số 15/TB-CTY, ngày 15/02/2019 của Công ty. Giá chưa bao gồm phí vận chuyển đến công trình.</t>
    </r>
  </si>
  <si>
    <t xml:space="preserve">Cát xây dựng (hạt nhuyễn) </t>
  </si>
  <si>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18/02/2019</t>
    </r>
    <r>
      <rPr>
        <b/>
        <sz val="14"/>
        <color indexed="12"/>
        <rFont val="Times New Roman"/>
        <family val="1"/>
      </rPr>
      <t xml:space="preserve"> theo Thông báo số 15/TB-CTY, ngày </t>
    </r>
    <r>
      <rPr>
        <b/>
        <sz val="14"/>
        <color indexed="10"/>
        <rFont val="Times New Roman"/>
        <family val="1"/>
      </rPr>
      <t>15/02/2019</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</si>
  <si>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18/02/2019 </t>
    </r>
    <r>
      <rPr>
        <sz val="12"/>
        <color indexed="12"/>
        <rFont val="Times New Roman"/>
        <family val="1"/>
      </rPr>
      <t>theo Thông báo số 15/TB-CTY, ngày 15/02/2019 của Công ty. Giá chưa bao gồm phí vận chuyển đến công trình.</t>
    </r>
  </si>
  <si>
    <r>
      <t>Xi măng Hạ Long (áp dụng từ 01/01/2019</t>
    </r>
    <r>
      <rPr>
        <sz val="14"/>
        <color indexed="12"/>
        <rFont val="Times New Roman"/>
        <family val="1"/>
      </rPr>
      <t xml:space="preserve">, theo CV số 1275/TB-TNHL-THT ngày 24/12/2018 của Công ty) </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</si>
  <si>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02/01/2019 </t>
    </r>
    <r>
      <rPr>
        <b/>
        <sz val="14"/>
        <color indexed="12"/>
        <rFont val="Times New Roman"/>
        <family val="1"/>
      </rPr>
      <t xml:space="preserve">(theo Thông báo số </t>
    </r>
    <r>
      <rPr>
        <b/>
        <sz val="14"/>
        <color indexed="10"/>
        <rFont val="Times New Roman"/>
        <family val="1"/>
      </rPr>
      <t xml:space="preserve">02/TB.Cty-NMBT </t>
    </r>
    <r>
      <rPr>
        <b/>
        <sz val="14"/>
        <color indexed="12"/>
        <rFont val="Times New Roman"/>
        <family val="1"/>
      </rPr>
      <t>của Công ty)</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</si>
  <si>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giá không bao gồm chi phí vận chuyển (theo Bảng báo giá ngày </t>
    </r>
    <r>
      <rPr>
        <b/>
        <sz val="14"/>
        <color indexed="10"/>
        <rFont val="Times New Roman"/>
        <family val="1"/>
      </rPr>
      <t>16/02/2019</t>
    </r>
    <r>
      <rPr>
        <b/>
        <sz val="14"/>
        <color indexed="12"/>
        <rFont val="Times New Roman"/>
        <family val="1"/>
      </rPr>
      <t xml:space="preserve"> của Công ty).</t>
    </r>
  </si>
  <si>
    <t>Thép ống mạ kẽm nhúng nóng</t>
  </si>
  <si>
    <t>Phi 90 dày 2,1 ly</t>
  </si>
  <si>
    <r>
      <t xml:space="preserve"> Chi nhánh </t>
    </r>
    <r>
      <rPr>
        <b/>
        <sz val="14"/>
        <color indexed="10"/>
        <rFont val="Times New Roman"/>
        <family val="1"/>
      </rPr>
      <t>Công ty TNHH Tập Đoàn Đầu tư Hoa Sen tại Cao Lãnh</t>
    </r>
    <r>
      <rPr>
        <b/>
        <sz val="14"/>
        <color indexed="12"/>
        <rFont val="Times New Roman"/>
        <family val="1"/>
      </rPr>
      <t xml:space="preserve">. Đc: Quốc lộ 30, P. Mỹ Phú, TP. Cao Lãnh; ĐT: 0277.3857316 - 02773.857317, giá không bao gồm chi phí vận chuyển (áp dụng từ ngày ngày </t>
    </r>
    <r>
      <rPr>
        <b/>
        <sz val="14"/>
        <color indexed="10"/>
        <rFont val="Times New Roman"/>
        <family val="1"/>
      </rPr>
      <t>16/2/2019</t>
    </r>
    <r>
      <rPr>
        <b/>
        <sz val="14"/>
        <color indexed="12"/>
        <rFont val="Times New Roman"/>
        <family val="1"/>
      </rPr>
      <t xml:space="preserve"> theo Bảng báo giá của Công ty).</t>
    </r>
  </si>
  <si>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18/02/2019 </t>
    </r>
    <r>
      <rPr>
        <b/>
        <sz val="14"/>
        <color indexed="17"/>
        <rFont val="Times New Roman"/>
        <family val="1"/>
      </rPr>
      <t xml:space="preserve">theo Thông báo số 15/TB-CTY, ngày </t>
    </r>
    <r>
      <rPr>
        <b/>
        <sz val="14"/>
        <color indexed="10"/>
        <rFont val="Times New Roman"/>
        <family val="1"/>
      </rPr>
      <t>15/2/2019</t>
    </r>
    <r>
      <rPr>
        <b/>
        <sz val="14"/>
        <color indexed="17"/>
        <rFont val="Times New Roman"/>
        <family val="1"/>
      </rPr>
      <t xml:space="preserve"> của Công ty. Giá chưa bao gồm phí vận chuyển đến công trình.</t>
    </r>
  </si>
  <si>
    <t xml:space="preserve">Công ty TNHH NHỰA GIANG HIỆP THĂNG (ống uPVC) giá đã có VAT (địa chỉ: Lô C1 cụm CN Nhựa Đức Hòa - Đức Hòa Hạ - tỉnh Long An, sđt: 0723 779 337) </t>
  </si>
  <si>
    <t>QCVN 16:2017/BXD/ TCVN 6477:2016</t>
  </si>
  <si>
    <t>Gạch bê tông đặc, KT 40 x 80 x 180; Mác 75</t>
  </si>
  <si>
    <t>Gạch bê tông đặc, KT 45 x 90 x 190; Mác 75</t>
  </si>
  <si>
    <t>Gạch bê tông đặc, KT 50 x 100 x 190; Mác 75</t>
  </si>
  <si>
    <t>Gạch bê tông 4 lỗ, KT 80 x 80 x 180; Mác 75</t>
  </si>
  <si>
    <t>Gạch bê tông 3 lỗ, KT 100 x 190 x 390, Mác 75</t>
  </si>
  <si>
    <t>Gạch bê tông 4 lỗ, KT 190 x 190 x 390, Mác 75</t>
  </si>
  <si>
    <t>Gạch bê tông đặc, KT 40 x 80 x 180; Mác 100</t>
  </si>
  <si>
    <t>Gạch bê tông đặc, KT 45 x 90 x 190; Mác 100</t>
  </si>
  <si>
    <t>Gạch bê tông đặc, KT 50 x 100 x 190; Mác 100</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</si>
  <si>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01/02/2019</t>
    </r>
    <r>
      <rPr>
        <b/>
        <sz val="14"/>
        <color indexed="17"/>
        <rFont val="Times New Roman"/>
        <family val="1"/>
      </rPr>
      <t xml:space="preserve"> (Theo Bảng báo giá của Công ty)</t>
    </r>
  </si>
  <si>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</si>
  <si>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</si>
  <si>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</si>
  <si>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</si>
  <si>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</si>
  <si>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</si>
  <si>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</si>
  <si>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</si>
  <si>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</si>
  <si>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</si>
  <si>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</si>
  <si>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</si>
  <si>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</si>
  <si>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</si>
  <si>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01/3/2019 </t>
    </r>
    <r>
      <rPr>
        <b/>
        <sz val="14"/>
        <color indexed="17"/>
        <rFont val="Times New Roman"/>
        <family val="1"/>
      </rPr>
      <t>theo báo giá của Công ty.</t>
    </r>
  </si>
  <si>
    <t>Theùp lieân doanh Vinakyoei:</t>
  </si>
  <si>
    <r>
      <t xml:space="preserve">Công ty CP Xây Lắp &amp; VLXD Đồng Tháp, điện thoại : 0277.3858959 - 3872717, nhà máy bê tông: 0277.3890366, áp dụng từ ngày </t>
    </r>
    <r>
      <rPr>
        <b/>
        <sz val="14"/>
        <color indexed="10"/>
        <rFont val="Times New Roman"/>
        <family val="1"/>
      </rPr>
      <t>02/01/2019</t>
    </r>
    <r>
      <rPr>
        <b/>
        <sz val="14"/>
        <color indexed="17"/>
        <rFont val="Times New Roman"/>
        <family val="1"/>
      </rPr>
      <t xml:space="preserve">, theo Thông báo số </t>
    </r>
    <r>
      <rPr>
        <b/>
        <sz val="14"/>
        <color indexed="10"/>
        <rFont val="Times New Roman"/>
        <family val="1"/>
      </rPr>
      <t>03/TB.CTy-NMBT</t>
    </r>
    <r>
      <rPr>
        <b/>
        <sz val="14"/>
        <color indexed="17"/>
        <rFont val="Times New Roman"/>
        <family val="1"/>
      </rPr>
      <t xml:space="preserve"> của Công ty, chưa bao gồm chi phí bơm) </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</si>
  <si>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</si>
  <si>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</si>
  <si>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</si>
  <si>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</si>
  <si>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</si>
  <si>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</si>
  <si>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</si>
  <si>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</si>
  <si>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</si>
  <si>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</si>
  <si>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</si>
  <si>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</si>
  <si>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Công ty TNHH Phát triển kỹ thuật và Vật liệu xây dựng Đại Viễn, số 16/6, Nguyễn Hiến Lê, Phường 13, Quận Tân Bình, thành phố Hồ Chí Minh, điện thoại: 0906 979196 (áp dụng từ ngày </t>
    </r>
    <r>
      <rPr>
        <b/>
        <sz val="14"/>
        <color indexed="10"/>
        <rFont val="Times New Roman"/>
        <family val="1"/>
      </rPr>
      <t>3/2019</t>
    </r>
    <r>
      <rPr>
        <b/>
        <sz val="14"/>
        <color indexed="17"/>
        <rFont val="Times New Roman"/>
        <family val="1"/>
      </rPr>
      <t>)</t>
    </r>
  </si>
  <si>
    <t>Thép liên doanh Vinakyoei:</t>
  </si>
  <si>
    <t>Thép Miền Nam:</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</si>
  <si>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</si>
  <si>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</si>
  <si>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</si>
  <si>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</si>
  <si>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</si>
  <si>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</si>
  <si>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</si>
  <si>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</si>
  <si>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</si>
  <si>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</si>
  <si>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</si>
  <si>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</si>
  <si>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</si>
  <si>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</si>
  <si>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Xà gồ thép mạ kẽm Hoa Sen </t>
  </si>
  <si>
    <t xml:space="preserve">- M200, đá 1x2 Tân Cang - Biên Hoà, độ sụt (10±2) cm, R28 </t>
  </si>
  <si>
    <t xml:space="preserve">- M250, đá 1x2 Tân Cang - Biên Hoà, độ sụt (10±2) cm, R28 </t>
  </si>
  <si>
    <t xml:space="preserve">- M300, đá 1x2 Tân Cang - Biên Hoà, độ sụt (10±2) cm, R28 </t>
  </si>
  <si>
    <t xml:space="preserve">- M200, đá 1x2 Tân Đông Hiệp, độ sụt (10±2) cm, R28 </t>
  </si>
  <si>
    <t xml:space="preserve">- M250, đá 1x2 Tân Đông Hiệp, độ sụt (10±2) cm, R28 </t>
  </si>
  <si>
    <t xml:space="preserve">- M300, đá 1x2 Tân Đông Hiệp,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</si>
  <si>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</si>
  <si>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Tôn lạnh 09 sóng vuông, khổ 1,07m (bảo hành 10-15 năm) 
</t>
  </si>
  <si>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</si>
  <si>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</si>
  <si>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</si>
  <si>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Eblock - Rn=7.5Mpa</t>
  </si>
  <si>
    <t>Vữa xây chuyên dụng Cementech, 50kg/bao</t>
  </si>
  <si>
    <t>TCVN 9028:2011</t>
  </si>
  <si>
    <t>Vữa tô chuyên dụng Cementech, 50kg/bao</t>
  </si>
  <si>
    <t>Foam bọt chèn, chai 750ml</t>
  </si>
  <si>
    <t>Bas neo tường</t>
  </si>
  <si>
    <t>Lưới thủy tinh</t>
  </si>
  <si>
    <t>Eblock - Rn=3.5Mpa</t>
  </si>
  <si>
    <t>Eblock - Rn=5.0Mpa</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</si>
  <si>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</si>
  <si>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</si>
  <si>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</si>
  <si>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</si>
  <si>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</si>
  <si>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</si>
  <si>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</si>
  <si>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</si>
  <si>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</si>
  <si>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</si>
  <si>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</si>
  <si>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</si>
  <si>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</si>
  <si>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</si>
  <si>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</si>
  <si>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</si>
  <si>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</si>
  <si>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</si>
  <si>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</si>
  <si>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</si>
  <si>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</si>
  <si>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</si>
  <si>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</si>
  <si>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</si>
  <si>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</si>
  <si>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</si>
  <si>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</si>
  <si>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</si>
  <si>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</si>
  <si>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</si>
  <si>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</si>
  <si>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</si>
  <si>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</si>
  <si>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</si>
  <si>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</si>
  <si>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</si>
  <si>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</si>
  <si>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</si>
  <si>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</si>
  <si>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</si>
  <si>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</si>
  <si>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</si>
  <si>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</si>
  <si>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</si>
  <si>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</si>
  <si>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</si>
  <si>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</si>
  <si>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</si>
  <si>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</si>
  <si>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</si>
  <si>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</si>
  <si>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</si>
  <si>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</si>
  <si>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</si>
  <si>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</si>
  <si>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</si>
  <si>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</si>
  <si>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</si>
  <si>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 xml:space="preserve">Cọc BTLT D300 </t>
  </si>
  <si>
    <t xml:space="preserve">Cọc BTLT D350 </t>
  </si>
  <si>
    <t xml:space="preserve">Cọc BTLT D400 </t>
  </si>
  <si>
    <t xml:space="preserve">Cọc BTLT D500 </t>
  </si>
  <si>
    <t>TCVN 7888:2014</t>
  </si>
  <si>
    <t>2a</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</si>
  <si>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</si>
  <si>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</si>
  <si>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</si>
  <si>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</si>
  <si>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</si>
  <si>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</si>
  <si>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</si>
  <si>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</si>
  <si>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 xml:space="preserve">Tôn lạnh màu, 9 sóng vuông, khổ 1,07 m (không bảo hành)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</si>
  <si>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</si>
  <si>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</si>
  <si>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</si>
  <si>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</si>
  <si>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</si>
  <si>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</si>
  <si>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</si>
  <si>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</si>
  <si>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</si>
  <si>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</si>
  <si>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</si>
  <si>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</si>
  <si>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</si>
  <si>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</si>
  <si>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</si>
  <si>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</si>
  <si>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</si>
  <si>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</si>
  <si>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</si>
  <si>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</si>
  <si>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</si>
  <si>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</si>
  <si>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</si>
  <si>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</si>
  <si>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</si>
  <si>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</si>
  <si>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</si>
  <si>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</si>
  <si>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</si>
  <si>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Aluwin rộng 200F chịu gió, màu trắng sơn tỉnh điện cao cấp siêu bền, đi kèm khung xương và phụ kiện</t>
  </si>
  <si>
    <t>Trần kim loại nhôm Aluwin caro Cell 150x150x0.5mm</t>
  </si>
  <si>
    <t>Trần kim loại nhôm Aluwin Striped – B (sọc) 30mm-130mm-180mmx0.6mm, màu trắng sơn tỉnh điện cao cấp siêu bền, đi kèm khung xương và phụ kiện</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</si>
  <si>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</si>
  <si>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</si>
  <si>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</si>
  <si>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</si>
  <si>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V100x0.6mm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</si>
  <si>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</si>
  <si>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</si>
  <si>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</si>
  <si>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</si>
  <si>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</si>
  <si>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3mm, bao gồm khung xương thép mạ kẽm</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</si>
  <si>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</si>
  <si>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</si>
  <si>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</si>
  <si>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</si>
  <si>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Lam nhôm chắn nắng Aluwin hình thoi 200x1.5mm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</si>
  <si>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</si>
  <si>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</si>
  <si>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</si>
  <si>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</si>
  <si>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</si>
  <si>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</si>
  <si>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</si>
  <si>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 xml:space="preserve"> Áp dụng từ ngày 17/6/2019 </t>
  </si>
  <si>
    <r>
      <t>Công ty CP công nghiệp gốm sứ Taicera, địa chỉ: huyện Long Thành, tỉnh Đồng Nai: ĐT: 0918. 757 914 (A Khanh); đã có VAT (áp dụng từ ngày</t>
    </r>
    <r>
      <rPr>
        <b/>
        <sz val="14"/>
        <color indexed="10"/>
        <rFont val="Times New Roman"/>
        <family val="1"/>
      </rPr>
      <t xml:space="preserve"> 01/4/2019</t>
    </r>
    <r>
      <rPr>
        <b/>
        <sz val="14"/>
        <color indexed="17"/>
        <rFont val="Times New Roman"/>
        <family val="1"/>
      </rPr>
      <t xml:space="preserve"> theo Bảng báo giá của Công ty)</t>
    </r>
  </si>
  <si>
    <t>TCVN 7745:2007/ 
QCVN 16:2017</t>
  </si>
  <si>
    <t>TCVN 7745:2007; 
QCVN 16:2017/BXD</t>
  </si>
  <si>
    <t>TCVN 7745:2007;
 QCVN 16:2017/BXD</t>
  </si>
  <si>
    <t>- 30x60 màu nhạt</t>
  </si>
  <si>
    <t>- 60x60 màu nhạt</t>
  </si>
  <si>
    <t>- 100x100 màu nhạt</t>
  </si>
  <si>
    <r>
      <t xml:space="preserve">- 40x40 </t>
    </r>
    <r>
      <rPr>
        <sz val="14"/>
        <color indexed="17"/>
        <rFont val="Times New Roman"/>
        <family val="1"/>
      </rPr>
      <t>màu nhạt</t>
    </r>
  </si>
  <si>
    <t xml:space="preserve">- 30 x 30 màu nhạt </t>
  </si>
  <si>
    <r>
      <t xml:space="preserve">- 30x30 </t>
    </r>
    <r>
      <rPr>
        <sz val="14"/>
        <color indexed="17"/>
        <rFont val="Times New Roman"/>
        <family val="1"/>
      </rPr>
      <t xml:space="preserve">màu đậm </t>
    </r>
  </si>
  <si>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</si>
  <si>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</si>
  <si>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</si>
  <si>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</si>
  <si>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</si>
  <si>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</si>
  <si>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</si>
  <si>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t>*1.800</t>
  </si>
  <si>
    <t>*380.000</t>
  </si>
  <si>
    <t>*1.100</t>
  </si>
  <si>
    <r>
      <t xml:space="preserve">" Giá vật liệu xây dựng tháng </t>
    </r>
    <r>
      <rPr>
        <b/>
        <sz val="18"/>
        <color indexed="10"/>
        <rFont val="Times New Roman"/>
        <family val="1"/>
      </rPr>
      <t>7</t>
    </r>
    <r>
      <rPr>
        <b/>
        <sz val="18"/>
        <color indexed="12"/>
        <rFont val="Times New Roman"/>
        <family val="1"/>
      </rPr>
      <t xml:space="preserve"> năm 2019 "</t>
    </r>
  </si>
  <si>
    <r>
      <t xml:space="preserve">                 </t>
    </r>
    <r>
      <rPr>
        <sz val="18"/>
        <color indexed="12"/>
        <rFont val="Times New Roman"/>
        <family val="1"/>
      </rPr>
      <t xml:space="preserve">Số:         /CB-LS </t>
    </r>
    <r>
      <rPr>
        <sz val="20"/>
        <color indexed="12"/>
        <rFont val="Times New Roman"/>
        <family val="1"/>
      </rPr>
      <t xml:space="preserve">                                       </t>
    </r>
    <r>
      <rPr>
        <i/>
        <sz val="20"/>
        <color indexed="12"/>
        <rFont val="Times New Roman"/>
        <family val="1"/>
      </rPr>
      <t>Đồng Tháp, ngày       tháng 8 năm 2019</t>
    </r>
  </si>
  <si>
    <r>
      <t xml:space="preserve">Xi măng Công Thanh PCB40 (bao 50kg) áp dụng từ tháng </t>
    </r>
    <r>
      <rPr>
        <sz val="14"/>
        <color indexed="10"/>
        <rFont val="Times New Roman"/>
        <family val="1"/>
      </rPr>
      <t>7</t>
    </r>
    <r>
      <rPr>
        <sz val="14"/>
        <color indexed="10"/>
        <rFont val="Times New Roman"/>
        <family val="1"/>
      </rPr>
      <t>/</t>
    </r>
    <r>
      <rPr>
        <sz val="14"/>
        <color indexed="10"/>
        <rFont val="Times New Roman"/>
        <family val="1"/>
      </rPr>
      <t>2019</t>
    </r>
    <r>
      <rPr>
        <sz val="14"/>
        <color indexed="12"/>
        <rFont val="Times New Roman"/>
        <family val="1"/>
      </rPr>
      <t xml:space="preserve"> theo Bảng báo giá số</t>
    </r>
    <r>
      <rPr>
        <sz val="14"/>
        <color indexed="10"/>
        <rFont val="Times New Roman"/>
        <family val="1"/>
      </rPr>
      <t xml:space="preserve"> 452/19</t>
    </r>
    <r>
      <rPr>
        <sz val="14"/>
        <color indexed="12"/>
        <rFont val="Times New Roman"/>
        <family val="1"/>
      </rPr>
      <t xml:space="preserve"> của Công ty) </t>
    </r>
  </si>
  <si>
    <r>
      <t xml:space="preserve">Công ty CP Dây cáp điện Việt Nam (CADIVI), địa chỉ: 70-72 Nam Kỳ Khởi Nghĩa - Quận 1 - Tp. Hồ Chí Minh, điện thoại: 028.39299443 - 38292971, áp dụng từ </t>
    </r>
    <r>
      <rPr>
        <b/>
        <sz val="14"/>
        <color indexed="10"/>
        <rFont val="Times New Roman"/>
        <family val="1"/>
      </rPr>
      <t>quý III năm</t>
    </r>
    <r>
      <rPr>
        <b/>
        <sz val="14"/>
        <color indexed="12"/>
        <rFont val="Times New Roman"/>
        <family val="1"/>
      </rPr>
      <t xml:space="preserve"> </t>
    </r>
    <r>
      <rPr>
        <b/>
        <sz val="14"/>
        <color indexed="10"/>
        <rFont val="Times New Roman"/>
        <family val="1"/>
      </rPr>
      <t>2019</t>
    </r>
    <r>
      <rPr>
        <b/>
        <sz val="14"/>
        <color indexed="12"/>
        <rFont val="Times New Roman"/>
        <family val="1"/>
      </rPr>
      <t xml:space="preserve"> theo Bảng báo giá số </t>
    </r>
    <r>
      <rPr>
        <b/>
        <sz val="14"/>
        <color indexed="10"/>
        <rFont val="Times New Roman"/>
        <family val="1"/>
      </rPr>
      <t>4469/CV-KDTT ngày 15/7</t>
    </r>
    <r>
      <rPr>
        <b/>
        <sz val="14"/>
        <color indexed="10"/>
        <rFont val="Times New Roman"/>
        <family val="1"/>
      </rPr>
      <t>/2019</t>
    </r>
    <r>
      <rPr>
        <b/>
        <sz val="14"/>
        <color indexed="12"/>
        <rFont val="Times New Roman"/>
        <family val="1"/>
      </rPr>
      <t xml:space="preserve"> của Công ty</t>
    </r>
  </si>
  <si>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</si>
  <si>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Kèm theo Công bố giá vật liệu xây dựng tháng 7 năm 2019 số:       /CB-LS ngày      tháng 8 năm 2019</t>
  </si>
  <si>
    <t>Kèm theo Công bố giá vật liệu xây dựng tháng 7 năm 2019 số:        /CB-LS ngày       tháng 8 năm 2019</t>
  </si>
  <si>
    <t>*1.720</t>
  </si>
  <si>
    <t>*200.000</t>
  </si>
  <si>
    <t>*42.000</t>
  </si>
  <si>
    <t>*35.000</t>
  </si>
  <si>
    <t>*350.000</t>
  </si>
  <si>
    <t>*415.000</t>
  </si>
  <si>
    <t>*1.840</t>
  </si>
  <si>
    <t>Theùp Mieàn Nam: (*)</t>
  </si>
  <si>
    <t xml:space="preserve"> Áp dụng từ ngày 02/7/2019 </t>
  </si>
  <si>
    <t xml:space="preserve"> Áp dụng từ ngày 17/7/2019 </t>
  </si>
  <si>
    <r>
      <t xml:space="preserve">Công ty TNHH NHỰA ĐƯỜNG PETROLIMEX (Chi nhánh Nhựa đường Petrolimex Cần Thơ, Điện thoại: 0292 3761092 Hoặc 0919190606 gặp Tùng), giá bán tại Nhà máy, đã bao gồm thuế VAT, áp dụng từ ngày </t>
    </r>
    <r>
      <rPr>
        <b/>
        <sz val="14"/>
        <color indexed="10"/>
        <rFont val="Times New Roman"/>
        <family val="1"/>
      </rPr>
      <t>01/7/2019 theo thông báo giá của Công ty</t>
    </r>
    <r>
      <rPr>
        <b/>
        <sz val="14"/>
        <color indexed="17"/>
        <rFont val="Times New Roman"/>
        <family val="1"/>
      </rPr>
      <t>.</t>
    </r>
  </si>
  <si>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01/7/</t>
    </r>
    <r>
      <rPr>
        <b/>
        <sz val="14"/>
        <color indexed="10"/>
        <rFont val="Times New Roman"/>
        <family val="1"/>
      </rPr>
      <t>2019</t>
    </r>
    <r>
      <rPr>
        <b/>
        <sz val="14"/>
        <color indexed="17"/>
        <rFont val="Times New Roman"/>
        <family val="1"/>
      </rPr>
      <t xml:space="preserve"> theo báo giá của Công ty)</t>
    </r>
  </si>
  <si>
    <r>
      <t xml:space="preserve">Công ty cổ phần SX-TM Liên Phát, số 57, Đào Duy Anh, Phường 9, Quận Phú Nhuận, thành phố Hồ Chí Minh, điện thoại: 0906 924010 (áp dụng từ ngày </t>
    </r>
    <r>
      <rPr>
        <b/>
        <sz val="13"/>
        <color indexed="10"/>
        <rFont val="Times New Roman"/>
        <family val="1"/>
      </rPr>
      <t>04/7/2019</t>
    </r>
    <r>
      <rPr>
        <b/>
        <sz val="13"/>
        <rFont val="Times New Roman"/>
        <family val="1"/>
      </rPr>
      <t xml:space="preserve"> theo Bảng niêm yết giá số </t>
    </r>
    <r>
      <rPr>
        <b/>
        <sz val="13"/>
        <color indexed="10"/>
        <rFont val="Times New Roman"/>
        <family val="1"/>
      </rPr>
      <t>190704-8/LP-CV</t>
    </r>
    <r>
      <rPr>
        <b/>
        <sz val="13"/>
        <rFont val="Times New Roman"/>
        <family val="1"/>
      </rPr>
      <t xml:space="preserve"> của Công ty), giá chưa bao gồm 10% thuế VAT; giá bán giao hàng đến chân công trình trên địa bàn tỉnh Đồng Tháp.</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</si>
  <si>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tháng </t>
    </r>
    <r>
      <rPr>
        <b/>
        <sz val="14"/>
        <color indexed="10"/>
        <rFont val="Times New Roman"/>
        <family val="1"/>
      </rPr>
      <t>7/2019</t>
    </r>
    <r>
      <rPr>
        <b/>
        <sz val="14"/>
        <color indexed="17"/>
        <rFont val="Times New Roman"/>
        <family val="1"/>
      </rPr>
      <t xml:space="preserve"> theo Bảng niêm yết giá của Công ty.</t>
    </r>
  </si>
  <si>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17/6/2019</t>
    </r>
    <r>
      <rPr>
        <b/>
        <sz val="14"/>
        <color indexed="12"/>
        <rFont val="Times New Roman"/>
        <family val="1"/>
      </rPr>
      <t xml:space="preserve"> theo Công văn số </t>
    </r>
    <r>
      <rPr>
        <b/>
        <sz val="14"/>
        <color indexed="10"/>
        <rFont val="Times New Roman"/>
        <family val="1"/>
      </rPr>
      <t>48</t>
    </r>
    <r>
      <rPr>
        <b/>
        <sz val="14"/>
        <color indexed="12"/>
        <rFont val="Times New Roman"/>
        <family val="1"/>
      </rPr>
      <t xml:space="preserve"> của Công ty.</t>
    </r>
  </si>
  <si>
    <t>*480.000</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</si>
  <si>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</si>
  <si>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</si>
  <si>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</si>
  <si>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 Đến ngày </t>
    </r>
    <r>
      <rPr>
        <sz val="14"/>
        <color indexed="10"/>
        <rFont val="Times New Roman"/>
        <family val="1"/>
      </rPr>
      <t>02/8/2019</t>
    </r>
    <r>
      <rPr>
        <sz val="14"/>
        <color indexed="12"/>
        <rFont val="Times New Roman"/>
        <family val="1"/>
      </rPr>
      <t xml:space="preserve">, các huyện, thị xã, thành phố không gửi Báo cáo giá vật liệu xây dựng </t>
    </r>
    <r>
      <rPr>
        <b/>
        <sz val="14"/>
        <color indexed="12"/>
        <rFont val="Times New Roman"/>
        <family val="1"/>
      </rPr>
      <t>tháng</t>
    </r>
    <r>
      <rPr>
        <b/>
        <sz val="14"/>
        <color indexed="10"/>
        <rFont val="Times New Roman"/>
        <family val="1"/>
      </rPr>
      <t xml:space="preserve"> 7/2019</t>
    </r>
    <r>
      <rPr>
        <sz val="14"/>
        <color indexed="12"/>
        <rFont val="Times New Roman"/>
        <family val="1"/>
      </rPr>
      <t xml:space="preserve">: </t>
    </r>
    <r>
      <rPr>
        <b/>
        <sz val="14"/>
        <color indexed="10"/>
        <rFont val="Times New Roman"/>
        <family val="1"/>
      </rPr>
      <t xml:space="preserve">TP. Cao Lãnh; H. Cao Lãnh;                        H. Tháp Mười; TP. Sa Đéc; </t>
    </r>
    <r>
      <rPr>
        <b/>
        <sz val="14"/>
        <color indexed="10"/>
        <rFont val="Times New Roman"/>
        <family val="1"/>
      </rPr>
      <t>TX. Hồng Ngự; H. Hồng Ngự.</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</si>
</sst>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_-&quot;öS&quot;\ * #,##0_-;\-&quot;öS&quot;\ * #,##0_-;_-&quot;öS&quot;\ * &quot;-&quot;_-;_-@_-"/>
    <numFmt numFmtId="169" formatCode="_-&quot;öS&quot;\ * #,##0.00_-;\-&quot;öS&quot;\ * #,##0.00_-;_-&quot;öS&quot;\ * &quot;-&quot;??_-;_-@_-"/>
    <numFmt numFmtId="170" formatCode="0.000%"/>
    <numFmt numFmtId="171" formatCode="00.000"/>
    <numFmt numFmtId="172" formatCode="&quot;￥&quot;#,##0;&quot;￥&quot;\-#,##0"/>
    <numFmt numFmtId="173" formatCode="#,##0\ &quot;DM&quot;;\-#,##0\ &quot;DM&quot;"/>
    <numFmt numFmtId="174" formatCode="_(* #,##0_);_(* \(#,##0\);_(* &quot;-&quot;??_);_(@_)"/>
    <numFmt numFmtId="175" formatCode="_-* #,##0_-;\-* #,##0_-;_-* &quot;-&quot;??_-;_-@_-"/>
    <numFmt numFmtId="176" formatCode="_-* #,##0.000_-;\-* #,##0.000_-;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 #,##0.0_-;_-* &quot;-&quot;??_-;_-@_-"/>
    <numFmt numFmtId="182" formatCode="_-* #,##0.0000_-;\-* #,##0.0000_-;_-* &quot;-&quot;??_-;_-@_-"/>
    <numFmt numFmtId="183" formatCode="_-* #,##0.00000_-;\-* #,##0.00000_-;_-* &quot;-&quot;??_-;_-@_-"/>
    <numFmt numFmtId="184" formatCode="_-* #,##0.000000_-;\-* #,##0.000000_-;_-* &quot;-&quot;??_-;_-@_-"/>
  </numFmts>
  <fonts count="230">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VNI-Times"/>
      <family val="0"/>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sz val="15"/>
      <color indexed="12"/>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2"/>
      <name val="VNI-Times"/>
      <family val="0"/>
    </font>
    <font>
      <i/>
      <sz val="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2"/>
      <color indexed="12"/>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b/>
      <sz val="13"/>
      <name val="Times New Roman"/>
      <family val="1"/>
    </font>
    <font>
      <sz val="14"/>
      <color indexed="14"/>
      <name val="Times New Roman"/>
      <family val="1"/>
    </font>
    <font>
      <sz val="13"/>
      <color indexed="10"/>
      <name val="Times New Roman"/>
      <family val="1"/>
    </font>
    <font>
      <b/>
      <sz val="13"/>
      <color indexed="10"/>
      <name val="Times New Roman"/>
      <family val="1"/>
    </font>
    <font>
      <b/>
      <sz val="12"/>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3"/>
      <color indexed="17"/>
      <name val="Times New Roman"/>
      <family val="1"/>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b/>
      <sz val="13.5"/>
      <color indexed="12"/>
      <name val="Times New Roman"/>
      <family val="1"/>
    </font>
    <font>
      <sz val="13.5"/>
      <color indexed="12"/>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14"/>
      <color rgb="FF0000CC"/>
      <name val="Times New Roman"/>
      <family val="1"/>
    </font>
    <font>
      <sz val="20"/>
      <color rgb="FF0000FF"/>
      <name val="VNI-Times"/>
      <family val="0"/>
    </font>
    <font>
      <i/>
      <sz val="12"/>
      <color rgb="FF0000FF"/>
      <name val="Times New Roman"/>
      <family val="1"/>
    </font>
    <font>
      <sz val="10"/>
      <color rgb="FF0000FF"/>
      <name val="VNI-Times"/>
      <family val="0"/>
    </font>
    <font>
      <i/>
      <sz val="20"/>
      <color rgb="FF0000FF"/>
      <name val="Times New Roman"/>
      <family val="1"/>
    </font>
    <font>
      <sz val="20"/>
      <color rgb="FF0000FF"/>
      <name val="Times New Roman"/>
      <family val="1"/>
    </font>
    <font>
      <b/>
      <sz val="20"/>
      <color rgb="FF0000FF"/>
      <name val="VNI-Times"/>
      <family val="0"/>
    </font>
    <font>
      <i/>
      <sz val="10"/>
      <color rgb="FF0000FF"/>
      <name val="VNI-Times"/>
      <family val="0"/>
    </font>
    <font>
      <sz val="12"/>
      <color rgb="FF0000CC"/>
      <name val="Times New Roman"/>
      <family val="1"/>
    </font>
    <font>
      <b/>
      <sz val="13.5"/>
      <color rgb="FF0000FF"/>
      <name val="Times New Roman"/>
      <family val="1"/>
    </font>
    <font>
      <sz val="13.5"/>
      <color rgb="FF0000FF"/>
      <name val="VNI-Times"/>
      <family val="0"/>
    </font>
    <font>
      <b/>
      <sz val="12"/>
      <color theme="1"/>
      <name val="Times New Roman"/>
      <family val="1"/>
    </font>
  </fonts>
  <fills count="40">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s>
  <borders count="44">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thin"/>
      <bottom style="thin"/>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2" fillId="2" borderId="1">
      <alignment horizontal="center"/>
      <protection/>
    </xf>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8"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1"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50" fillId="26" borderId="0" applyNumberFormat="0" applyBorder="0" applyAlignment="0" applyProtection="0"/>
    <xf numFmtId="0" fontId="151" fillId="27" borderId="2" applyNumberFormat="0" applyAlignment="0" applyProtection="0"/>
    <xf numFmtId="0" fontId="152" fillId="28" borderId="3"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3" fontId="148"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53" fillId="0" borderId="0" applyNumberFormat="0" applyFill="0" applyBorder="0" applyAlignment="0" applyProtection="0"/>
    <xf numFmtId="0" fontId="13" fillId="0" borderId="0" applyNumberFormat="0" applyFill="0" applyBorder="0" applyAlignment="0" applyProtection="0"/>
    <xf numFmtId="0" fontId="154" fillId="29"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5" fillId="0" borderId="6" applyNumberFormat="0" applyFill="0" applyAlignment="0" applyProtection="0"/>
    <xf numFmtId="0" fontId="156" fillId="0" borderId="7" applyNumberFormat="0" applyFill="0" applyAlignment="0" applyProtection="0"/>
    <xf numFmtId="0" fontId="157" fillId="0" borderId="8" applyNumberFormat="0" applyFill="0" applyAlignment="0" applyProtection="0"/>
    <xf numFmtId="0" fontId="157" fillId="0" borderId="0" applyNumberFormat="0" applyFill="0" applyBorder="0" applyAlignment="0" applyProtection="0"/>
    <xf numFmtId="0" fontId="15" fillId="0" borderId="0" applyNumberFormat="0" applyFill="0" applyBorder="0" applyAlignment="0" applyProtection="0"/>
    <xf numFmtId="0" fontId="158" fillId="30" borderId="2" applyNumberFormat="0" applyAlignment="0" applyProtection="0"/>
    <xf numFmtId="0" fontId="159" fillId="0" borderId="9" applyNumberFormat="0" applyFill="0" applyAlignment="0" applyProtection="0"/>
    <xf numFmtId="0" fontId="160" fillId="31" borderId="0" applyNumberFormat="0" applyBorder="0" applyAlignment="0" applyProtection="0"/>
    <xf numFmtId="0" fontId="22" fillId="0" borderId="0">
      <alignment/>
      <protection/>
    </xf>
    <xf numFmtId="0" fontId="148" fillId="0" borderId="0">
      <alignment/>
      <protection/>
    </xf>
    <xf numFmtId="0" fontId="104" fillId="0" borderId="0">
      <alignment/>
      <protection/>
    </xf>
    <xf numFmtId="0" fontId="22" fillId="0" borderId="0">
      <alignment/>
      <protection/>
    </xf>
    <xf numFmtId="0" fontId="46" fillId="0" borderId="0">
      <alignment/>
      <protection/>
    </xf>
    <xf numFmtId="0" fontId="0" fillId="32" borderId="10" applyNumberFormat="0" applyFont="0" applyAlignment="0" applyProtection="0"/>
    <xf numFmtId="0" fontId="161" fillId="27" borderId="11" applyNumberFormat="0" applyAlignment="0" applyProtection="0"/>
    <xf numFmtId="9" fontId="0" fillId="0" borderId="0" applyFont="0" applyFill="0" applyBorder="0" applyAlignment="0" applyProtection="0"/>
    <xf numFmtId="0" fontId="162" fillId="0" borderId="0" applyNumberFormat="0" applyFill="0" applyBorder="0" applyAlignment="0" applyProtection="0"/>
    <xf numFmtId="0" fontId="163" fillId="0" borderId="12" applyNumberFormat="0" applyFill="0" applyAlignment="0" applyProtection="0"/>
    <xf numFmtId="0" fontId="164"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7" fillId="0" borderId="0" applyFont="0" applyFill="0" applyBorder="0" applyAlignment="0" applyProtection="0"/>
    <xf numFmtId="0" fontId="18" fillId="0" borderId="0">
      <alignment/>
      <protection/>
    </xf>
    <xf numFmtId="173" fontId="20" fillId="0" borderId="0" applyFont="0" applyFill="0" applyBorder="0" applyAlignment="0" applyProtection="0"/>
    <xf numFmtId="170"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0" fontId="21" fillId="0" borderId="0">
      <alignment/>
      <protection/>
    </xf>
    <xf numFmtId="0" fontId="22" fillId="0" borderId="0">
      <alignment/>
      <protection/>
    </xf>
    <xf numFmtId="0" fontId="19" fillId="0" borderId="0">
      <alignment/>
      <protection/>
    </xf>
    <xf numFmtId="164" fontId="19" fillId="0" borderId="0" applyFont="0" applyFill="0" applyBorder="0" applyAlignment="0" applyProtection="0"/>
    <xf numFmtId="165"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cellStyleXfs>
  <cellXfs count="1198">
    <xf numFmtId="0" fontId="0" fillId="0" borderId="0" xfId="0" applyAlignment="1">
      <alignment/>
    </xf>
    <xf numFmtId="0" fontId="23" fillId="5" borderId="0" xfId="84" applyFont="1" applyFill="1">
      <alignment/>
      <protection/>
    </xf>
    <xf numFmtId="0" fontId="22" fillId="0" borderId="0" xfId="84">
      <alignment/>
      <protection/>
    </xf>
    <xf numFmtId="0" fontId="22" fillId="5" borderId="0" xfId="84" applyFill="1">
      <alignment/>
      <protection/>
    </xf>
    <xf numFmtId="0" fontId="22" fillId="33" borderId="13" xfId="84" applyFill="1" applyBorder="1">
      <alignment/>
      <protection/>
    </xf>
    <xf numFmtId="0" fontId="24" fillId="34" borderId="14" xfId="84" applyFont="1" applyFill="1" applyBorder="1" applyAlignment="1">
      <alignment horizontal="center"/>
      <protection/>
    </xf>
    <xf numFmtId="0" fontId="25" fillId="35" borderId="15" xfId="84" applyFont="1" applyFill="1" applyBorder="1" applyAlignment="1">
      <alignment horizontal="center"/>
      <protection/>
    </xf>
    <xf numFmtId="0" fontId="24" fillId="34" borderId="15" xfId="84" applyFont="1" applyFill="1" applyBorder="1" applyAlignment="1">
      <alignment horizontal="center"/>
      <protection/>
    </xf>
    <xf numFmtId="0" fontId="24" fillId="34" borderId="16" xfId="84" applyFont="1" applyFill="1" applyBorder="1" applyAlignment="1">
      <alignment horizontal="center"/>
      <protection/>
    </xf>
    <xf numFmtId="0" fontId="22" fillId="33" borderId="17" xfId="84" applyFill="1" applyBorder="1">
      <alignment/>
      <protection/>
    </xf>
    <xf numFmtId="0" fontId="22" fillId="33" borderId="18" xfId="84"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8" fillId="0" borderId="0" xfId="0" applyFont="1" applyAlignment="1">
      <alignment/>
    </xf>
    <xf numFmtId="0" fontId="26" fillId="0" borderId="19" xfId="0" applyFont="1" applyBorder="1" applyAlignment="1">
      <alignment vertical="top" wrapText="1"/>
    </xf>
    <xf numFmtId="0" fontId="30" fillId="0" borderId="0" xfId="0" applyFont="1" applyAlignment="1">
      <alignment vertical="top"/>
    </xf>
    <xf numFmtId="0" fontId="31"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3" fillId="0" borderId="0" xfId="0" applyFont="1" applyAlignment="1">
      <alignment wrapText="1"/>
    </xf>
    <xf numFmtId="0" fontId="3" fillId="0" borderId="0" xfId="0" applyFont="1" applyFill="1" applyAlignment="1">
      <alignment vertical="top"/>
    </xf>
    <xf numFmtId="0" fontId="32" fillId="0" borderId="0" xfId="0" applyFont="1" applyAlignment="1" quotePrefix="1">
      <alignment/>
    </xf>
    <xf numFmtId="0" fontId="41" fillId="0" borderId="0" xfId="0" applyFont="1" applyAlignment="1">
      <alignment vertical="top"/>
    </xf>
    <xf numFmtId="0" fontId="4" fillId="0" borderId="0" xfId="0" applyFont="1" applyAlignment="1">
      <alignment horizontal="center" vertical="top" wrapText="1"/>
    </xf>
    <xf numFmtId="0" fontId="43" fillId="0" borderId="0" xfId="0" applyFont="1" applyAlignment="1">
      <alignment vertical="top"/>
    </xf>
    <xf numFmtId="0" fontId="4" fillId="0" borderId="0" xfId="0" applyFont="1" applyAlignment="1" quotePrefix="1">
      <alignment vertical="top"/>
    </xf>
    <xf numFmtId="0" fontId="31" fillId="0" borderId="0" xfId="0" applyFont="1" applyFill="1" applyAlignment="1">
      <alignment vertical="top"/>
    </xf>
    <xf numFmtId="0" fontId="39" fillId="0" borderId="0" xfId="0" applyFont="1" applyFill="1" applyAlignment="1">
      <alignment vertical="top"/>
    </xf>
    <xf numFmtId="0" fontId="38" fillId="0" borderId="0" xfId="0" applyFont="1" applyFill="1" applyAlignment="1">
      <alignment vertical="top"/>
    </xf>
    <xf numFmtId="0" fontId="1" fillId="0" borderId="0" xfId="0" applyFont="1" applyFill="1" applyBorder="1" applyAlignment="1">
      <alignment horizontal="center" vertical="center"/>
    </xf>
    <xf numFmtId="0" fontId="26" fillId="0" borderId="20" xfId="0" applyFont="1" applyBorder="1" applyAlignment="1" quotePrefix="1">
      <alignment vertical="top" wrapText="1"/>
    </xf>
    <xf numFmtId="0" fontId="1" fillId="0" borderId="0" xfId="0" applyFont="1" applyFill="1" applyAlignment="1">
      <alignment vertical="top"/>
    </xf>
    <xf numFmtId="0" fontId="1" fillId="0" borderId="19" xfId="0" applyFont="1" applyFill="1" applyBorder="1" applyAlignment="1">
      <alignment horizontal="center" vertical="top"/>
    </xf>
    <xf numFmtId="0" fontId="42" fillId="0" borderId="0" xfId="0" applyFont="1" applyFill="1" applyAlignment="1">
      <alignment vertical="top"/>
    </xf>
    <xf numFmtId="0" fontId="26" fillId="0" borderId="21" xfId="0" applyFont="1" applyBorder="1" applyAlignment="1">
      <alignment vertical="top"/>
    </xf>
    <xf numFmtId="0" fontId="26" fillId="0" borderId="22" xfId="0" applyFont="1" applyBorder="1" applyAlignment="1">
      <alignment vertical="top" wrapText="1"/>
    </xf>
    <xf numFmtId="0" fontId="26" fillId="0" borderId="23" xfId="0" applyFont="1" applyBorder="1" applyAlignment="1">
      <alignment horizontal="center" vertical="center"/>
    </xf>
    <xf numFmtId="0" fontId="27" fillId="0" borderId="23" xfId="0" applyFont="1" applyBorder="1" applyAlignment="1">
      <alignment vertical="top" wrapText="1"/>
    </xf>
    <xf numFmtId="0" fontId="27" fillId="36" borderId="23" xfId="0" applyFont="1" applyFill="1" applyBorder="1" applyAlignment="1">
      <alignment horizontal="center"/>
    </xf>
    <xf numFmtId="0" fontId="28" fillId="36" borderId="23" xfId="0" applyFont="1" applyFill="1" applyBorder="1" applyAlignment="1">
      <alignment/>
    </xf>
    <xf numFmtId="0" fontId="27" fillId="36" borderId="23" xfId="0" applyFont="1" applyFill="1" applyBorder="1" applyAlignment="1">
      <alignment horizontal="center"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10" fillId="0" borderId="0" xfId="0" applyNumberFormat="1" applyFont="1" applyFill="1" applyAlignment="1">
      <alignment horizontal="center" vertical="top"/>
    </xf>
    <xf numFmtId="0" fontId="4" fillId="0" borderId="0" xfId="0" applyFont="1" applyFill="1" applyAlignment="1">
      <alignment horizontal="left" vertical="center"/>
    </xf>
    <xf numFmtId="0" fontId="36" fillId="0" borderId="0" xfId="0" applyFont="1" applyFill="1" applyAlignment="1">
      <alignment vertical="top"/>
    </xf>
    <xf numFmtId="0" fontId="32"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5" fillId="0" borderId="0" xfId="0" applyFont="1" applyFill="1" applyAlignment="1">
      <alignment vertical="top"/>
    </xf>
    <xf numFmtId="0" fontId="166" fillId="0" borderId="0" xfId="0" applyFont="1" applyFill="1" applyAlignment="1">
      <alignment vertical="top"/>
    </xf>
    <xf numFmtId="0" fontId="37" fillId="0" borderId="0" xfId="0" applyFont="1" applyFill="1" applyAlignment="1">
      <alignment vertical="top"/>
    </xf>
    <xf numFmtId="0" fontId="9"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30"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0" fontId="3" fillId="37"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41" fillId="0" borderId="19" xfId="0" applyNumberFormat="1" applyFont="1" applyFill="1" applyBorder="1" applyAlignment="1">
      <alignment vertical="top" wrapText="1"/>
    </xf>
    <xf numFmtId="0" fontId="41" fillId="0" borderId="19" xfId="0" applyFont="1" applyFill="1" applyBorder="1" applyAlignment="1">
      <alignment horizontal="center" vertical="center"/>
    </xf>
    <xf numFmtId="49" fontId="167" fillId="0" borderId="19" xfId="0" applyNumberFormat="1" applyFont="1" applyFill="1" applyBorder="1" applyAlignment="1" quotePrefix="1">
      <alignment vertical="center" wrapText="1"/>
    </xf>
    <xf numFmtId="0" fontId="168"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6" fillId="0" borderId="19" xfId="0" applyNumberFormat="1" applyFont="1" applyFill="1" applyBorder="1" applyAlignment="1">
      <alignment horizontal="right" vertical="top"/>
    </xf>
    <xf numFmtId="3" fontId="67" fillId="0" borderId="19" xfId="0" applyNumberFormat="1" applyFont="1" applyFill="1" applyBorder="1" applyAlignment="1">
      <alignment horizontal="right" vertical="top"/>
    </xf>
    <xf numFmtId="49" fontId="167" fillId="0" borderId="19" xfId="0" applyNumberFormat="1" applyFont="1" applyFill="1" applyBorder="1" applyAlignment="1">
      <alignment vertical="top" wrapText="1"/>
    </xf>
    <xf numFmtId="3" fontId="167" fillId="0" borderId="19" xfId="0" applyNumberFormat="1" applyFont="1" applyFill="1" applyBorder="1" applyAlignment="1">
      <alignment horizontal="right" vertical="top"/>
    </xf>
    <xf numFmtId="49" fontId="167" fillId="0" borderId="19" xfId="0" applyNumberFormat="1" applyFont="1" applyFill="1" applyBorder="1" applyAlignment="1" quotePrefix="1">
      <alignment vertical="top" wrapText="1"/>
    </xf>
    <xf numFmtId="0" fontId="169" fillId="0" borderId="19" xfId="0" applyFont="1" applyFill="1" applyBorder="1" applyAlignment="1">
      <alignment horizontal="center" vertical="center"/>
    </xf>
    <xf numFmtId="3" fontId="168" fillId="0" borderId="19" xfId="0" applyNumberFormat="1" applyFont="1" applyFill="1" applyBorder="1" applyAlignment="1">
      <alignment horizontal="right" vertical="top"/>
    </xf>
    <xf numFmtId="3" fontId="168" fillId="0" borderId="19" xfId="0" applyNumberFormat="1" applyFont="1" applyFill="1" applyBorder="1" applyAlignment="1">
      <alignment horizontal="right" vertical="center"/>
    </xf>
    <xf numFmtId="0" fontId="65" fillId="0" borderId="19" xfId="0" applyFont="1" applyFill="1" applyBorder="1" applyAlignment="1">
      <alignment horizontal="center" vertical="center"/>
    </xf>
    <xf numFmtId="0" fontId="67" fillId="0" borderId="19" xfId="0" applyFont="1" applyFill="1" applyBorder="1" applyAlignment="1">
      <alignment horizontal="center" vertical="center"/>
    </xf>
    <xf numFmtId="0" fontId="11" fillId="0" borderId="0" xfId="0" applyFont="1" applyFill="1" applyAlignment="1">
      <alignment horizontal="center" vertical="top"/>
    </xf>
    <xf numFmtId="0" fontId="11" fillId="0" borderId="19" xfId="0" applyFont="1" applyFill="1" applyBorder="1" applyAlignment="1">
      <alignment horizontal="center" vertical="top"/>
    </xf>
    <xf numFmtId="0" fontId="11" fillId="0" borderId="19" xfId="0" applyFont="1" applyFill="1" applyBorder="1" applyAlignment="1">
      <alignment horizontal="center" vertical="top" wrapText="1"/>
    </xf>
    <xf numFmtId="0" fontId="11" fillId="0" borderId="19" xfId="0" applyFont="1" applyFill="1" applyBorder="1" applyAlignment="1" quotePrefix="1">
      <alignment horizontal="center" vertical="top"/>
    </xf>
    <xf numFmtId="0" fontId="10" fillId="0" borderId="19" xfId="0" applyFont="1" applyFill="1" applyBorder="1" applyAlignment="1">
      <alignment horizontal="center" vertical="top"/>
    </xf>
    <xf numFmtId="0" fontId="11" fillId="0" borderId="19" xfId="0" applyFont="1" applyFill="1" applyBorder="1" applyAlignment="1">
      <alignment horizontal="center" vertical="center"/>
    </xf>
    <xf numFmtId="0" fontId="170" fillId="0" borderId="19" xfId="0" applyFont="1" applyFill="1" applyBorder="1" applyAlignment="1">
      <alignment horizontal="center" vertical="top"/>
    </xf>
    <xf numFmtId="0" fontId="69" fillId="0" borderId="19" xfId="0" applyFont="1" applyFill="1" applyBorder="1" applyAlignment="1">
      <alignment horizontal="center" vertical="top"/>
    </xf>
    <xf numFmtId="0" fontId="57"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3" fontId="1" fillId="37" borderId="19" xfId="0" applyNumberFormat="1" applyFont="1" applyFill="1" applyBorder="1" applyAlignment="1">
      <alignment horizontal="right" vertical="center"/>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4"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62" fillId="0" borderId="23" xfId="0" applyFont="1" applyBorder="1" applyAlignment="1">
      <alignment horizontal="center" vertical="center"/>
    </xf>
    <xf numFmtId="0" fontId="67" fillId="0" borderId="0" xfId="0" applyFont="1" applyAlignment="1">
      <alignment/>
    </xf>
    <xf numFmtId="0" fontId="71" fillId="0" borderId="0" xfId="0" applyFont="1" applyAlignment="1">
      <alignment/>
    </xf>
    <xf numFmtId="0" fontId="60" fillId="36" borderId="23" xfId="0" applyFont="1" applyFill="1" applyBorder="1" applyAlignment="1">
      <alignment horizontal="center" vertical="top"/>
    </xf>
    <xf numFmtId="0" fontId="60" fillId="0" borderId="0" xfId="0" applyFont="1" applyBorder="1" applyAlignment="1">
      <alignment horizontal="center"/>
    </xf>
    <xf numFmtId="0" fontId="41" fillId="0" borderId="0" xfId="0" applyFont="1" applyBorder="1" applyAlignment="1">
      <alignment vertical="top"/>
    </xf>
    <xf numFmtId="0" fontId="71" fillId="0" borderId="0" xfId="0" applyFont="1" applyBorder="1" applyAlignment="1">
      <alignment/>
    </xf>
    <xf numFmtId="0" fontId="61" fillId="0" borderId="0" xfId="0" applyFont="1" applyAlignment="1">
      <alignment wrapText="1"/>
    </xf>
    <xf numFmtId="0" fontId="41" fillId="0" borderId="0" xfId="0" applyFont="1" applyAlignment="1" quotePrefix="1">
      <alignment/>
    </xf>
    <xf numFmtId="0" fontId="62" fillId="0" borderId="23" xfId="0" applyFont="1" applyBorder="1" applyAlignment="1" quotePrefix="1">
      <alignment horizontal="center" vertical="center" wrapText="1"/>
    </xf>
    <xf numFmtId="0" fontId="62" fillId="37" borderId="23" xfId="0" applyFont="1" applyFill="1" applyBorder="1" applyAlignment="1">
      <alignment horizontal="center" vertical="center"/>
    </xf>
    <xf numFmtId="0" fontId="26" fillId="0" borderId="24" xfId="0" applyFont="1" applyBorder="1" applyAlignment="1">
      <alignment vertical="top"/>
    </xf>
    <xf numFmtId="0" fontId="40" fillId="0" borderId="21" xfId="0" applyFont="1" applyBorder="1" applyAlignment="1">
      <alignment horizontal="center" vertical="center"/>
    </xf>
    <xf numFmtId="0" fontId="40" fillId="0" borderId="21" xfId="0" applyFont="1" applyBorder="1" applyAlignment="1">
      <alignment horizontal="center" vertical="top"/>
    </xf>
    <xf numFmtId="0" fontId="40" fillId="0" borderId="21" xfId="0" applyFont="1" applyBorder="1" applyAlignment="1">
      <alignment horizontal="center" vertical="top" wrapText="1"/>
    </xf>
    <xf numFmtId="0" fontId="9"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9" fillId="0" borderId="21" xfId="0" applyFont="1" applyFill="1" applyBorder="1" applyAlignment="1">
      <alignment horizontal="center" vertical="top"/>
    </xf>
    <xf numFmtId="0" fontId="59" fillId="0" borderId="21" xfId="0" applyFont="1" applyFill="1" applyBorder="1" applyAlignment="1">
      <alignment horizontal="center" vertical="center"/>
    </xf>
    <xf numFmtId="0" fontId="9" fillId="0" borderId="24" xfId="0" applyFont="1" applyFill="1" applyBorder="1" applyAlignment="1">
      <alignment horizontal="center" vertical="center"/>
    </xf>
    <xf numFmtId="49" fontId="1" fillId="0" borderId="24" xfId="0" applyNumberFormat="1" applyFont="1" applyFill="1" applyBorder="1" applyAlignment="1">
      <alignment vertical="top" wrapText="1"/>
    </xf>
    <xf numFmtId="0" fontId="1" fillId="0" borderId="24" xfId="0" applyFont="1" applyFill="1" applyBorder="1" applyAlignment="1">
      <alignment horizontal="center" vertical="top"/>
    </xf>
    <xf numFmtId="0" fontId="1" fillId="0" borderId="24" xfId="0" applyFont="1" applyFill="1" applyBorder="1" applyAlignment="1">
      <alignment horizontal="center" vertical="center"/>
    </xf>
    <xf numFmtId="0" fontId="1" fillId="0" borderId="0" xfId="0" applyFont="1" applyAlignment="1">
      <alignment horizontal="center" vertical="center" wrapText="1"/>
    </xf>
    <xf numFmtId="3" fontId="1" fillId="37" borderId="0" xfId="0" applyNumberFormat="1" applyFont="1" applyFill="1" applyAlignment="1">
      <alignment horizontal="right" vertical="center"/>
    </xf>
    <xf numFmtId="0" fontId="40" fillId="37" borderId="21" xfId="0" applyFont="1" applyFill="1" applyBorder="1" applyAlignment="1">
      <alignment horizontal="center" vertical="center"/>
    </xf>
    <xf numFmtId="3" fontId="52" fillId="37" borderId="0" xfId="0" applyNumberFormat="1" applyFont="1" applyFill="1" applyAlignment="1">
      <alignment horizontal="right" vertical="center"/>
    </xf>
    <xf numFmtId="3" fontId="6" fillId="37" borderId="0" xfId="0" applyNumberFormat="1" applyFont="1" applyFill="1" applyAlignment="1">
      <alignment horizontal="right" vertical="center"/>
    </xf>
    <xf numFmtId="0" fontId="40" fillId="37" borderId="21" xfId="0" applyFont="1" applyFill="1" applyBorder="1" applyAlignment="1">
      <alignment horizontal="center" vertical="center" wrapText="1"/>
    </xf>
    <xf numFmtId="3" fontId="55" fillId="37" borderId="0" xfId="0" applyNumberFormat="1" applyFont="1" applyFill="1" applyAlignment="1">
      <alignment horizontal="right" vertical="center"/>
    </xf>
    <xf numFmtId="0" fontId="171" fillId="0" borderId="19" xfId="0" applyFont="1" applyBorder="1" applyAlignment="1">
      <alignment horizontal="center" vertical="center"/>
    </xf>
    <xf numFmtId="3" fontId="59"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4" xfId="0" applyNumberFormat="1" applyFont="1" applyFill="1" applyBorder="1" applyAlignment="1">
      <alignment horizontal="right" vertical="top"/>
    </xf>
    <xf numFmtId="49" fontId="41" fillId="37" borderId="19" xfId="0" applyNumberFormat="1" applyFont="1" applyFill="1" applyBorder="1" applyAlignment="1">
      <alignment vertical="center" wrapText="1"/>
    </xf>
    <xf numFmtId="0" fontId="11" fillId="37" borderId="19" xfId="0" applyFont="1" applyFill="1" applyBorder="1" applyAlignment="1">
      <alignment horizontal="center" vertical="top"/>
    </xf>
    <xf numFmtId="0" fontId="4" fillId="37" borderId="19" xfId="0" applyFont="1" applyFill="1" applyBorder="1" applyAlignment="1">
      <alignment horizontal="center" vertical="center"/>
    </xf>
    <xf numFmtId="3" fontId="4" fillId="37" borderId="19" xfId="0" applyNumberFormat="1" applyFont="1" applyFill="1" applyBorder="1" applyAlignment="1">
      <alignment horizontal="right" vertical="top"/>
    </xf>
    <xf numFmtId="49" fontId="4" fillId="37" borderId="19" xfId="0" applyNumberFormat="1" applyFont="1" applyFill="1" applyBorder="1" applyAlignment="1">
      <alignment vertical="center" wrapText="1"/>
    </xf>
    <xf numFmtId="0" fontId="170" fillId="37" borderId="19" xfId="0" applyFont="1" applyFill="1" applyBorder="1" applyAlignment="1">
      <alignment horizontal="center" vertical="center"/>
    </xf>
    <xf numFmtId="49" fontId="167" fillId="37" borderId="19" xfId="0" applyNumberFormat="1" applyFont="1" applyFill="1" applyBorder="1" applyAlignment="1" quotePrefix="1">
      <alignment horizontal="left" vertical="center" wrapText="1"/>
    </xf>
    <xf numFmtId="0" fontId="167" fillId="37" borderId="19" xfId="0" applyFont="1" applyFill="1" applyBorder="1" applyAlignment="1">
      <alignment horizontal="center" vertical="center"/>
    </xf>
    <xf numFmtId="37" fontId="167" fillId="37" borderId="19" xfId="43" applyNumberFormat="1" applyFont="1" applyFill="1" applyBorder="1" applyAlignment="1">
      <alignment horizontal="right" vertical="center" wrapText="1"/>
    </xf>
    <xf numFmtId="37" fontId="167" fillId="37" borderId="19" xfId="43" applyNumberFormat="1" applyFont="1" applyFill="1" applyBorder="1" applyAlignment="1">
      <alignment horizontal="right" vertical="center"/>
    </xf>
    <xf numFmtId="3" fontId="167" fillId="37" borderId="19" xfId="0" applyNumberFormat="1" applyFont="1" applyFill="1" applyBorder="1" applyAlignment="1">
      <alignment horizontal="right" vertical="center"/>
    </xf>
    <xf numFmtId="49" fontId="167" fillId="37" borderId="19" xfId="0" applyNumberFormat="1" applyFont="1" applyFill="1" applyBorder="1" applyAlignment="1" quotePrefix="1">
      <alignment vertical="center" wrapText="1"/>
    </xf>
    <xf numFmtId="0" fontId="172" fillId="37" borderId="19" xfId="0" applyFont="1" applyFill="1" applyBorder="1" applyAlignment="1" quotePrefix="1">
      <alignment horizontal="center" vertical="center" wrapText="1"/>
    </xf>
    <xf numFmtId="0" fontId="36" fillId="37" borderId="0" xfId="0" applyFont="1" applyFill="1" applyAlignment="1">
      <alignment vertical="top"/>
    </xf>
    <xf numFmtId="0" fontId="61" fillId="38" borderId="19" xfId="0" applyFont="1" applyFill="1" applyBorder="1" applyAlignment="1" quotePrefix="1">
      <alignment horizontal="center" vertical="center"/>
    </xf>
    <xf numFmtId="0" fontId="4" fillId="38" borderId="19" xfId="0" applyFont="1" applyFill="1" applyBorder="1" applyAlignment="1">
      <alignment horizontal="center" vertical="center"/>
    </xf>
    <xf numFmtId="0" fontId="11" fillId="38" borderId="19" xfId="0" applyFont="1" applyFill="1" applyBorder="1" applyAlignment="1">
      <alignment horizontal="center" vertical="top"/>
    </xf>
    <xf numFmtId="3" fontId="4" fillId="38" borderId="19" xfId="0" applyNumberFormat="1" applyFont="1" applyFill="1" applyBorder="1" applyAlignment="1">
      <alignment horizontal="right" vertical="top"/>
    </xf>
    <xf numFmtId="4" fontId="4" fillId="38" borderId="19" xfId="0" applyNumberFormat="1" applyFont="1" applyFill="1" applyBorder="1" applyAlignment="1">
      <alignment horizontal="right" vertical="top"/>
    </xf>
    <xf numFmtId="0" fontId="3" fillId="38" borderId="19" xfId="0" applyFont="1" applyFill="1" applyBorder="1" applyAlignment="1">
      <alignment vertical="top"/>
    </xf>
    <xf numFmtId="0" fontId="173" fillId="38" borderId="19" xfId="0" applyFont="1" applyFill="1" applyBorder="1" applyAlignment="1">
      <alignment horizontal="center" vertical="top"/>
    </xf>
    <xf numFmtId="0" fontId="4" fillId="38" borderId="19" xfId="0" applyFont="1" applyFill="1" applyBorder="1" applyAlignment="1">
      <alignment horizontal="right" vertical="top"/>
    </xf>
    <xf numFmtId="0" fontId="3" fillId="38" borderId="0" xfId="0" applyFont="1" applyFill="1" applyAlignment="1">
      <alignment vertical="top"/>
    </xf>
    <xf numFmtId="0" fontId="11" fillId="38" borderId="0" xfId="0" applyFont="1" applyFill="1" applyBorder="1" applyAlignment="1">
      <alignment horizontal="center" vertical="top"/>
    </xf>
    <xf numFmtId="0" fontId="4" fillId="38" borderId="0" xfId="0" applyFont="1" applyFill="1" applyBorder="1" applyAlignment="1">
      <alignment horizontal="center" vertical="center"/>
    </xf>
    <xf numFmtId="3" fontId="4" fillId="38" borderId="0" xfId="0" applyNumberFormat="1" applyFont="1" applyFill="1" applyBorder="1" applyAlignment="1">
      <alignment horizontal="right" vertical="top"/>
    </xf>
    <xf numFmtId="3" fontId="4" fillId="38" borderId="25" xfId="0" applyNumberFormat="1" applyFont="1" applyFill="1" applyBorder="1" applyAlignment="1">
      <alignment horizontal="right" vertical="top"/>
    </xf>
    <xf numFmtId="0" fontId="41" fillId="38" borderId="19" xfId="0" applyFont="1" applyFill="1" applyBorder="1" applyAlignment="1">
      <alignment horizontal="center" vertical="center"/>
    </xf>
    <xf numFmtId="3" fontId="41" fillId="38" borderId="19" xfId="0" applyNumberFormat="1" applyFont="1" applyFill="1" applyBorder="1" applyAlignment="1">
      <alignment horizontal="right" vertical="top"/>
    </xf>
    <xf numFmtId="3" fontId="66" fillId="38" borderId="19" xfId="0" applyNumberFormat="1" applyFont="1" applyFill="1" applyBorder="1" applyAlignment="1">
      <alignment horizontal="right" vertical="top"/>
    </xf>
    <xf numFmtId="3" fontId="41" fillId="38" borderId="19" xfId="0" applyNumberFormat="1" applyFont="1" applyFill="1" applyBorder="1" applyAlignment="1">
      <alignment horizontal="right" vertical="center"/>
    </xf>
    <xf numFmtId="3" fontId="4" fillId="38" borderId="19" xfId="0" applyNumberFormat="1" applyFont="1" applyFill="1" applyBorder="1" applyAlignment="1">
      <alignment horizontal="right" vertical="center"/>
    </xf>
    <xf numFmtId="0" fontId="32" fillId="38" borderId="19" xfId="0" applyFont="1" applyFill="1" applyBorder="1" applyAlignment="1">
      <alignment vertical="top"/>
    </xf>
    <xf numFmtId="0" fontId="68" fillId="38" borderId="19" xfId="0" applyFont="1" applyFill="1" applyBorder="1" applyAlignment="1">
      <alignment horizontal="center" vertical="top"/>
    </xf>
    <xf numFmtId="0" fontId="66" fillId="38" borderId="19" xfId="0" applyFont="1" applyFill="1" applyBorder="1" applyAlignment="1">
      <alignment horizontal="center" vertical="top"/>
    </xf>
    <xf numFmtId="0" fontId="66" fillId="38" borderId="19" xfId="0" applyFont="1" applyFill="1" applyBorder="1" applyAlignment="1">
      <alignment horizontal="center" vertical="center"/>
    </xf>
    <xf numFmtId="0" fontId="40" fillId="38" borderId="21" xfId="0" applyFont="1" applyFill="1" applyBorder="1" applyAlignment="1">
      <alignment horizontal="center" vertical="center"/>
    </xf>
    <xf numFmtId="0" fontId="34" fillId="0" borderId="19" xfId="0" applyFont="1" applyBorder="1" applyAlignment="1" quotePrefix="1">
      <alignment vertical="top" wrapText="1"/>
    </xf>
    <xf numFmtId="49" fontId="64" fillId="38" borderId="19" xfId="0" applyNumberFormat="1" applyFont="1" applyFill="1" applyBorder="1" applyAlignment="1">
      <alignment horizontal="left" vertical="top" wrapText="1"/>
    </xf>
    <xf numFmtId="0" fontId="174" fillId="38" borderId="19" xfId="0" applyFont="1" applyFill="1" applyBorder="1" applyAlignment="1">
      <alignment horizontal="left" vertical="top"/>
    </xf>
    <xf numFmtId="0" fontId="171" fillId="38" borderId="19" xfId="0" applyFont="1" applyFill="1" applyBorder="1" applyAlignment="1">
      <alignment horizontal="center" vertical="center"/>
    </xf>
    <xf numFmtId="0" fontId="173" fillId="0" borderId="19" xfId="0" applyFont="1" applyBorder="1" applyAlignment="1">
      <alignment horizontal="center" vertical="center"/>
    </xf>
    <xf numFmtId="0" fontId="175" fillId="38" borderId="19" xfId="0" applyFont="1" applyFill="1" applyBorder="1" applyAlignment="1">
      <alignment horizontal="center" vertical="center"/>
    </xf>
    <xf numFmtId="0" fontId="174" fillId="38" borderId="19" xfId="0" applyFont="1" applyFill="1" applyBorder="1" applyAlignment="1">
      <alignment horizontal="center" vertical="center"/>
    </xf>
    <xf numFmtId="0" fontId="175" fillId="0" borderId="19" xfId="0" applyFont="1" applyBorder="1" applyAlignment="1">
      <alignment horizontal="center" vertical="center"/>
    </xf>
    <xf numFmtId="0" fontId="174" fillId="38" borderId="19" xfId="0" applyFont="1" applyFill="1" applyBorder="1" applyAlignment="1" quotePrefix="1">
      <alignment horizontal="justify" vertical="center"/>
    </xf>
    <xf numFmtId="0" fontId="41"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41" fillId="0" borderId="19" xfId="0" applyNumberFormat="1" applyFont="1" applyFill="1" applyBorder="1" applyAlignment="1">
      <alignment horizontal="justify" vertical="top" wrapText="1"/>
    </xf>
    <xf numFmtId="49" fontId="35" fillId="0" borderId="19" xfId="0" applyNumberFormat="1" applyFont="1" applyFill="1" applyBorder="1" applyAlignment="1">
      <alignment horizontal="justify" vertical="top" wrapText="1"/>
    </xf>
    <xf numFmtId="49" fontId="35" fillId="0" borderId="19" xfId="0" applyNumberFormat="1" applyFont="1" applyFill="1" applyBorder="1" applyAlignment="1">
      <alignment horizontal="justify" vertical="center" wrapText="1"/>
    </xf>
    <xf numFmtId="0" fontId="27" fillId="0" borderId="23" xfId="0" applyFont="1" applyBorder="1" applyAlignment="1">
      <alignment horizontal="justify" vertical="center" wrapText="1"/>
    </xf>
    <xf numFmtId="0" fontId="26" fillId="0" borderId="23" xfId="0" applyFont="1" applyBorder="1" applyAlignment="1" quotePrefix="1">
      <alignment horizontal="justify" vertical="center" wrapText="1"/>
    </xf>
    <xf numFmtId="0" fontId="26" fillId="0" borderId="20" xfId="0" applyFont="1" applyBorder="1" applyAlignment="1" quotePrefix="1">
      <alignment horizontal="justify" vertical="top" wrapText="1"/>
    </xf>
    <xf numFmtId="0" fontId="26" fillId="0" borderId="19" xfId="0" applyFont="1" applyBorder="1" applyAlignment="1">
      <alignment horizontal="justify" vertical="top" wrapText="1"/>
    </xf>
    <xf numFmtId="0" fontId="26" fillId="0" borderId="24" xfId="0" applyFont="1" applyBorder="1" applyAlignment="1">
      <alignment horizontal="justify" vertical="top" wrapText="1"/>
    </xf>
    <xf numFmtId="0" fontId="27" fillId="36" borderId="23" xfId="0" applyFont="1" applyFill="1" applyBorder="1" applyAlignment="1">
      <alignment horizontal="justify"/>
    </xf>
    <xf numFmtId="0" fontId="28" fillId="36" borderId="23" xfId="0" applyFont="1" applyFill="1" applyBorder="1" applyAlignment="1">
      <alignment horizontal="justify"/>
    </xf>
    <xf numFmtId="0" fontId="26" fillId="0" borderId="21" xfId="0" applyFont="1" applyBorder="1" applyAlignment="1">
      <alignment horizontal="justify" vertical="top" wrapText="1"/>
    </xf>
    <xf numFmtId="0" fontId="176" fillId="0" borderId="23" xfId="0" applyFont="1" applyBorder="1" applyAlignment="1">
      <alignment horizontal="justify" vertical="center" wrapText="1"/>
    </xf>
    <xf numFmtId="0" fontId="62" fillId="0" borderId="23" xfId="0" applyFont="1" applyBorder="1" applyAlignment="1">
      <alignment horizontal="justify" vertical="center" wrapText="1"/>
    </xf>
    <xf numFmtId="0" fontId="62" fillId="0" borderId="23" xfId="0" applyFont="1" applyBorder="1" applyAlignment="1">
      <alignment horizontal="justify" wrapText="1"/>
    </xf>
    <xf numFmtId="0" fontId="62" fillId="0" borderId="23" xfId="0" applyFont="1" applyBorder="1" applyAlignment="1" quotePrefix="1">
      <alignment horizontal="justify" vertical="top" wrapText="1"/>
    </xf>
    <xf numFmtId="0" fontId="9"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70" fillId="0" borderId="0" xfId="0" applyNumberFormat="1" applyFont="1" applyFill="1" applyBorder="1" applyAlignment="1">
      <alignment vertical="top" wrapText="1"/>
    </xf>
    <xf numFmtId="0" fontId="177" fillId="0" borderId="0" xfId="0" applyFont="1" applyFill="1" applyAlignment="1">
      <alignment vertical="top"/>
    </xf>
    <xf numFmtId="0" fontId="178" fillId="0" borderId="0" xfId="0" applyFont="1" applyFill="1" applyAlignment="1">
      <alignment vertical="top"/>
    </xf>
    <xf numFmtId="0" fontId="179" fillId="0" borderId="0" xfId="0" applyFont="1" applyFill="1" applyAlignment="1">
      <alignment vertical="top"/>
    </xf>
    <xf numFmtId="0" fontId="180" fillId="38" borderId="19" xfId="0" applyFont="1" applyFill="1" applyBorder="1" applyAlignment="1">
      <alignment horizontal="center" vertical="center"/>
    </xf>
    <xf numFmtId="49" fontId="181" fillId="38" borderId="19" xfId="0" applyNumberFormat="1" applyFont="1" applyFill="1" applyBorder="1" applyAlignment="1">
      <alignment horizontal="justify" vertical="top" wrapText="1"/>
    </xf>
    <xf numFmtId="0" fontId="182" fillId="38" borderId="19" xfId="0" applyFont="1" applyFill="1" applyBorder="1" applyAlignment="1">
      <alignment horizontal="center" vertical="top"/>
    </xf>
    <xf numFmtId="0" fontId="183" fillId="38" borderId="19" xfId="0" applyFont="1" applyFill="1" applyBorder="1" applyAlignment="1">
      <alignment horizontal="center" vertical="center"/>
    </xf>
    <xf numFmtId="3" fontId="183" fillId="38" borderId="19" xfId="0" applyNumberFormat="1" applyFont="1" applyFill="1" applyBorder="1" applyAlignment="1">
      <alignment horizontal="right" vertical="top"/>
    </xf>
    <xf numFmtId="2" fontId="167" fillId="0" borderId="19" xfId="0" applyNumberFormat="1" applyFont="1" applyFill="1" applyBorder="1" applyAlignment="1">
      <alignment horizontal="justify" vertical="top" wrapText="1"/>
    </xf>
    <xf numFmtId="0" fontId="167" fillId="0" borderId="19" xfId="0" applyFont="1" applyFill="1" applyBorder="1" applyAlignment="1">
      <alignment horizontal="justify" vertical="center" wrapText="1"/>
    </xf>
    <xf numFmtId="0" fontId="184" fillId="0" borderId="19" xfId="0" applyFont="1" applyFill="1" applyBorder="1" applyAlignment="1">
      <alignment horizontal="center" vertical="top"/>
    </xf>
    <xf numFmtId="49" fontId="181" fillId="38" borderId="19" xfId="0" applyNumberFormat="1" applyFont="1" applyFill="1" applyBorder="1" applyAlignment="1">
      <alignment horizontal="left" vertical="top" wrapText="1"/>
    </xf>
    <xf numFmtId="0" fontId="180" fillId="38" borderId="19" xfId="0" applyFont="1" applyFill="1" applyBorder="1" applyAlignment="1">
      <alignment horizontal="center" vertical="top"/>
    </xf>
    <xf numFmtId="0" fontId="184" fillId="0" borderId="19" xfId="0" applyFont="1" applyFill="1" applyBorder="1" applyAlignment="1">
      <alignment horizontal="center" vertical="center" wrapText="1"/>
    </xf>
    <xf numFmtId="0" fontId="185" fillId="0" borderId="19" xfId="0" applyFont="1" applyFill="1" applyBorder="1" applyAlignment="1">
      <alignment horizontal="left" vertical="center" wrapText="1"/>
    </xf>
    <xf numFmtId="0" fontId="167" fillId="0" borderId="19" xfId="0" applyFont="1" applyFill="1" applyBorder="1" applyAlignment="1">
      <alignment horizontal="left" vertical="center" wrapText="1"/>
    </xf>
    <xf numFmtId="49" fontId="168" fillId="0" borderId="19" xfId="0" applyNumberFormat="1" applyFont="1" applyFill="1" applyBorder="1" applyAlignment="1">
      <alignment horizontal="left" vertical="top" wrapText="1"/>
    </xf>
    <xf numFmtId="0" fontId="167" fillId="0" borderId="19" xfId="0" applyFont="1" applyFill="1" applyBorder="1" applyAlignment="1">
      <alignment horizontal="left" vertical="top" wrapText="1"/>
    </xf>
    <xf numFmtId="0" fontId="169" fillId="0" borderId="19" xfId="0" applyFont="1" applyFill="1" applyBorder="1" applyAlignment="1">
      <alignment horizontal="center" vertical="top"/>
    </xf>
    <xf numFmtId="0" fontId="168" fillId="0" borderId="19" xfId="0" applyFont="1" applyFill="1" applyBorder="1" applyAlignment="1">
      <alignment vertical="top"/>
    </xf>
    <xf numFmtId="0" fontId="169" fillId="0" borderId="19" xfId="0" applyFont="1" applyFill="1" applyBorder="1" applyAlignment="1">
      <alignment horizontal="center"/>
    </xf>
    <xf numFmtId="0" fontId="168" fillId="0" borderId="19" xfId="0" applyFont="1" applyFill="1" applyBorder="1" applyAlignment="1">
      <alignment horizontal="center" wrapText="1"/>
    </xf>
    <xf numFmtId="0" fontId="167" fillId="0" borderId="19" xfId="0" applyFont="1" applyFill="1" applyBorder="1" applyAlignment="1">
      <alignment vertical="center" wrapText="1"/>
    </xf>
    <xf numFmtId="0" fontId="186" fillId="0" borderId="26" xfId="0" applyFont="1" applyFill="1" applyBorder="1" applyAlignment="1">
      <alignment horizontal="center" vertical="top"/>
    </xf>
    <xf numFmtId="0" fontId="168" fillId="0" borderId="27" xfId="0" applyFont="1" applyFill="1" applyBorder="1" applyAlignment="1">
      <alignment horizontal="center" vertical="center"/>
    </xf>
    <xf numFmtId="3" fontId="167" fillId="0" borderId="19" xfId="0" applyNumberFormat="1" applyFont="1" applyFill="1" applyBorder="1" applyAlignment="1">
      <alignment horizontal="center" vertical="center" wrapText="1"/>
    </xf>
    <xf numFmtId="3" fontId="168" fillId="0" borderId="26" xfId="0" applyNumberFormat="1" applyFont="1" applyFill="1" applyBorder="1" applyAlignment="1">
      <alignment horizontal="right" vertical="top"/>
    </xf>
    <xf numFmtId="0" fontId="185" fillId="0" borderId="19" xfId="0" applyFont="1" applyFill="1" applyBorder="1" applyAlignment="1">
      <alignment horizontal="center" vertical="center"/>
    </xf>
    <xf numFmtId="0" fontId="172" fillId="0" borderId="19" xfId="0" applyFont="1" applyFill="1" applyBorder="1" applyAlignment="1">
      <alignment horizontal="center" vertical="top"/>
    </xf>
    <xf numFmtId="0" fontId="167" fillId="0" borderId="19" xfId="0" applyFont="1" applyFill="1" applyBorder="1" applyAlignment="1">
      <alignment horizontal="center" vertical="center"/>
    </xf>
    <xf numFmtId="0" fontId="187" fillId="0" borderId="19" xfId="0" applyFont="1" applyFill="1" applyBorder="1" applyAlignment="1">
      <alignment horizontal="center" vertical="center"/>
    </xf>
    <xf numFmtId="0" fontId="188" fillId="0" borderId="19" xfId="0" applyFont="1" applyFill="1" applyBorder="1" applyAlignment="1">
      <alignment horizontal="left" vertical="center" wrapText="1"/>
    </xf>
    <xf numFmtId="0" fontId="188" fillId="0" borderId="19" xfId="0" applyFont="1" applyFill="1" applyBorder="1" applyAlignment="1">
      <alignment horizontal="center" vertical="center"/>
    </xf>
    <xf numFmtId="49" fontId="189" fillId="0" borderId="19" xfId="0" applyNumberFormat="1" applyFont="1" applyFill="1" applyBorder="1" applyAlignment="1" quotePrefix="1">
      <alignment horizontal="justify" vertical="top" wrapText="1"/>
    </xf>
    <xf numFmtId="174" fontId="190" fillId="0" borderId="19" xfId="43" applyNumberFormat="1" applyFont="1" applyFill="1" applyBorder="1" applyAlignment="1">
      <alignment horizontal="center" vertical="top"/>
    </xf>
    <xf numFmtId="3" fontId="187" fillId="0" borderId="19" xfId="0" applyNumberFormat="1" applyFont="1" applyFill="1" applyBorder="1" applyAlignment="1">
      <alignment horizontal="right" vertical="top"/>
    </xf>
    <xf numFmtId="3" fontId="187" fillId="0" borderId="19" xfId="0" applyNumberFormat="1" applyFont="1" applyFill="1" applyBorder="1" applyAlignment="1">
      <alignment horizontal="right" vertical="center"/>
    </xf>
    <xf numFmtId="49" fontId="189" fillId="0" borderId="19" xfId="0" applyNumberFormat="1" applyFont="1" applyFill="1" applyBorder="1" applyAlignment="1" quotePrefix="1">
      <alignment horizontal="justify" vertical="center" wrapText="1"/>
    </xf>
    <xf numFmtId="0" fontId="191" fillId="0" borderId="19" xfId="0" applyFont="1" applyFill="1" applyBorder="1" applyAlignment="1">
      <alignment horizontal="center" vertical="top"/>
    </xf>
    <xf numFmtId="49" fontId="189" fillId="0" borderId="19" xfId="0" applyNumberFormat="1" applyFont="1" applyFill="1" applyBorder="1" applyAlignment="1">
      <alignment horizontal="justify" vertical="top" wrapText="1"/>
    </xf>
    <xf numFmtId="49" fontId="189" fillId="0" borderId="19" xfId="0" applyNumberFormat="1" applyFont="1" applyFill="1" applyBorder="1" applyAlignment="1" quotePrefix="1">
      <alignment vertical="center" wrapText="1"/>
    </xf>
    <xf numFmtId="49" fontId="189" fillId="0" borderId="19" xfId="0" applyNumberFormat="1" applyFont="1" applyFill="1" applyBorder="1" applyAlignment="1">
      <alignment vertical="center" wrapText="1"/>
    </xf>
    <xf numFmtId="0" fontId="191" fillId="0" borderId="19" xfId="0" applyFont="1" applyFill="1" applyBorder="1" applyAlignment="1">
      <alignment horizontal="center" vertical="center"/>
    </xf>
    <xf numFmtId="0" fontId="188" fillId="0" borderId="19" xfId="0" applyFont="1" applyFill="1" applyBorder="1" applyAlignment="1">
      <alignment horizontal="center" vertical="top"/>
    </xf>
    <xf numFmtId="49" fontId="192" fillId="0" borderId="19" xfId="0" applyNumberFormat="1" applyFont="1" applyFill="1" applyBorder="1" applyAlignment="1">
      <alignment horizontal="left" vertical="top" wrapText="1"/>
    </xf>
    <xf numFmtId="0" fontId="193" fillId="0" borderId="19" xfId="0" applyFont="1" applyFill="1" applyBorder="1" applyAlignment="1">
      <alignment horizontal="center" vertical="top"/>
    </xf>
    <xf numFmtId="0" fontId="187" fillId="0" borderId="19" xfId="0" applyFont="1" applyFill="1" applyBorder="1" applyAlignment="1">
      <alignment horizontal="center" vertical="top"/>
    </xf>
    <xf numFmtId="49" fontId="187" fillId="0" borderId="19" xfId="0" applyNumberFormat="1" applyFont="1" applyFill="1" applyBorder="1" applyAlignment="1">
      <alignment vertical="top" wrapText="1"/>
    </xf>
    <xf numFmtId="0" fontId="191" fillId="0" borderId="28" xfId="0" applyFont="1" applyFill="1" applyBorder="1" applyAlignment="1">
      <alignment horizontal="center" vertical="top"/>
    </xf>
    <xf numFmtId="0" fontId="194" fillId="0" borderId="21" xfId="0" applyFont="1" applyFill="1" applyBorder="1" applyAlignment="1">
      <alignment horizontal="center" vertical="center"/>
    </xf>
    <xf numFmtId="3" fontId="194" fillId="0" borderId="21" xfId="0" applyNumberFormat="1" applyFont="1" applyFill="1" applyBorder="1" applyAlignment="1">
      <alignment horizontal="right" vertical="top"/>
    </xf>
    <xf numFmtId="0" fontId="190" fillId="0" borderId="19" xfId="0" applyFont="1" applyFill="1" applyBorder="1" applyAlignment="1">
      <alignment horizontal="center" vertical="center" wrapText="1"/>
    </xf>
    <xf numFmtId="0" fontId="189" fillId="0" borderId="19" xfId="0" applyFont="1" applyFill="1" applyBorder="1" applyAlignment="1">
      <alignment horizontal="center" vertical="center"/>
    </xf>
    <xf numFmtId="0" fontId="189" fillId="0" borderId="29" xfId="0" applyFont="1" applyFill="1" applyBorder="1" applyAlignment="1">
      <alignment horizontal="left" vertical="center" wrapText="1"/>
    </xf>
    <xf numFmtId="0" fontId="190" fillId="0" borderId="26" xfId="0" applyFont="1" applyFill="1" applyBorder="1" applyAlignment="1">
      <alignment horizontal="center" vertical="center" wrapText="1"/>
    </xf>
    <xf numFmtId="0" fontId="189" fillId="0" borderId="19" xfId="0" applyFont="1" applyFill="1" applyBorder="1" applyAlignment="1">
      <alignment horizontal="left" vertical="center" wrapText="1"/>
    </xf>
    <xf numFmtId="0" fontId="189" fillId="0" borderId="1" xfId="0" applyFont="1" applyFill="1" applyBorder="1" applyAlignment="1">
      <alignment horizontal="left" vertical="center" wrapText="1"/>
    </xf>
    <xf numFmtId="49" fontId="189" fillId="0" borderId="19" xfId="0" applyNumberFormat="1" applyFont="1" applyFill="1" applyBorder="1" applyAlignment="1">
      <alignment horizontal="justify" vertical="center" wrapText="1"/>
    </xf>
    <xf numFmtId="3" fontId="189" fillId="0" borderId="19" xfId="0" applyNumberFormat="1" applyFont="1" applyFill="1" applyBorder="1" applyAlignment="1">
      <alignment horizontal="right" vertical="center"/>
    </xf>
    <xf numFmtId="0" fontId="188" fillId="37" borderId="19" xfId="0" applyFont="1" applyFill="1" applyBorder="1" applyAlignment="1">
      <alignment horizontal="center" vertical="center"/>
    </xf>
    <xf numFmtId="49" fontId="189" fillId="37" borderId="19" xfId="0" applyNumberFormat="1" applyFont="1" applyFill="1" applyBorder="1" applyAlignment="1" quotePrefix="1">
      <alignment horizontal="justify" vertical="center" wrapText="1"/>
    </xf>
    <xf numFmtId="0" fontId="191" fillId="37" borderId="19" xfId="0" applyFont="1" applyFill="1" applyBorder="1" applyAlignment="1">
      <alignment horizontal="center" vertical="center" wrapText="1"/>
    </xf>
    <xf numFmtId="0" fontId="187" fillId="37" borderId="19" xfId="0" applyFont="1" applyFill="1" applyBorder="1" applyAlignment="1">
      <alignment horizontal="center" vertical="center"/>
    </xf>
    <xf numFmtId="0" fontId="192" fillId="37" borderId="19" xfId="0" applyFont="1" applyFill="1" applyBorder="1" applyAlignment="1">
      <alignment horizontal="left" vertical="center" wrapText="1"/>
    </xf>
    <xf numFmtId="175" fontId="189" fillId="37" borderId="19" xfId="45" applyNumberFormat="1" applyFont="1" applyFill="1" applyBorder="1" applyAlignment="1">
      <alignment horizontal="right" vertical="center" wrapText="1"/>
    </xf>
    <xf numFmtId="3" fontId="187" fillId="37" borderId="19" xfId="0" applyNumberFormat="1" applyFont="1" applyFill="1" applyBorder="1" applyAlignment="1">
      <alignment horizontal="right" vertical="center"/>
    </xf>
    <xf numFmtId="3" fontId="189" fillId="37" borderId="19" xfId="0" applyNumberFormat="1" applyFont="1" applyFill="1" applyBorder="1" applyAlignment="1">
      <alignment horizontal="right" vertical="center"/>
    </xf>
    <xf numFmtId="0" fontId="195" fillId="37" borderId="19" xfId="0" applyFont="1" applyFill="1" applyBorder="1" applyAlignment="1" quotePrefix="1">
      <alignment horizontal="center" vertical="center" wrapText="1"/>
    </xf>
    <xf numFmtId="49" fontId="189" fillId="37" borderId="19" xfId="0" applyNumberFormat="1" applyFont="1" applyFill="1" applyBorder="1" applyAlignment="1">
      <alignment horizontal="justify" vertical="center" wrapText="1"/>
    </xf>
    <xf numFmtId="0" fontId="189" fillId="37" borderId="19" xfId="0" applyFont="1" applyFill="1" applyBorder="1" applyAlignment="1">
      <alignment horizontal="center" vertical="center"/>
    </xf>
    <xf numFmtId="0" fontId="191" fillId="37" borderId="19" xfId="0" applyFont="1" applyFill="1" applyBorder="1" applyAlignment="1">
      <alignment horizontal="center" vertical="top" wrapText="1"/>
    </xf>
    <xf numFmtId="49" fontId="189" fillId="37" borderId="19" xfId="0" applyNumberFormat="1" applyFont="1" applyFill="1" applyBorder="1" applyAlignment="1">
      <alignment horizontal="justify" vertical="center"/>
    </xf>
    <xf numFmtId="49" fontId="192" fillId="0" borderId="19" xfId="0" applyNumberFormat="1" applyFont="1" applyFill="1" applyBorder="1" applyAlignment="1">
      <alignment vertical="center" wrapText="1"/>
    </xf>
    <xf numFmtId="0" fontId="191" fillId="0" borderId="19" xfId="0" applyFont="1" applyFill="1" applyBorder="1" applyAlignment="1">
      <alignment horizontal="center" vertical="top" wrapText="1"/>
    </xf>
    <xf numFmtId="0" fontId="187" fillId="0" borderId="19" xfId="0" applyFont="1" applyFill="1" applyBorder="1" applyAlignment="1">
      <alignment horizontal="right" vertical="top"/>
    </xf>
    <xf numFmtId="0" fontId="190" fillId="0" borderId="19" xfId="0" applyFont="1" applyFill="1" applyBorder="1" applyAlignment="1">
      <alignment horizontal="center" vertical="center"/>
    </xf>
    <xf numFmtId="0" fontId="188" fillId="0" borderId="21" xfId="0" applyFont="1" applyFill="1" applyBorder="1" applyAlignment="1">
      <alignment horizontal="center" vertical="center"/>
    </xf>
    <xf numFmtId="175" fontId="187" fillId="0" borderId="19" xfId="45" applyNumberFormat="1" applyFont="1" applyFill="1" applyBorder="1" applyAlignment="1">
      <alignment horizontal="right" vertical="top"/>
    </xf>
    <xf numFmtId="0" fontId="192" fillId="0" borderId="19" xfId="0" applyFont="1" applyFill="1" applyBorder="1" applyAlignment="1">
      <alignment horizontal="center" vertical="center"/>
    </xf>
    <xf numFmtId="49" fontId="189" fillId="0" borderId="19" xfId="0" applyNumberFormat="1" applyFont="1" applyFill="1" applyBorder="1" applyAlignment="1">
      <alignment vertical="top" wrapText="1"/>
    </xf>
    <xf numFmtId="0" fontId="190" fillId="0" borderId="19" xfId="0" applyFont="1" applyFill="1" applyBorder="1" applyAlignment="1">
      <alignment horizontal="center" vertical="top"/>
    </xf>
    <xf numFmtId="3" fontId="189" fillId="0" borderId="19" xfId="0" applyNumberFormat="1" applyFont="1" applyFill="1" applyBorder="1" applyAlignment="1">
      <alignment horizontal="right" vertical="top"/>
    </xf>
    <xf numFmtId="0" fontId="191" fillId="37" borderId="19" xfId="0" applyFont="1" applyFill="1" applyBorder="1" applyAlignment="1">
      <alignment horizontal="center" vertical="top"/>
    </xf>
    <xf numFmtId="3" fontId="187" fillId="37" borderId="19" xfId="0" applyNumberFormat="1" applyFont="1" applyFill="1" applyBorder="1" applyAlignment="1">
      <alignment horizontal="right" vertical="top"/>
    </xf>
    <xf numFmtId="0" fontId="188" fillId="37" borderId="19" xfId="0" applyFont="1" applyFill="1" applyBorder="1" applyAlignment="1">
      <alignment horizontal="center" vertical="top"/>
    </xf>
    <xf numFmtId="49" fontId="189" fillId="37" borderId="19" xfId="0" applyNumberFormat="1" applyFont="1" applyFill="1" applyBorder="1" applyAlignment="1" quotePrefix="1">
      <alignment horizontal="justify" vertical="top" wrapText="1"/>
    </xf>
    <xf numFmtId="49" fontId="189" fillId="37" borderId="19" xfId="0" applyNumberFormat="1" applyFont="1" applyFill="1" applyBorder="1" applyAlignment="1" quotePrefix="1">
      <alignment horizontal="justify" wrapText="1"/>
    </xf>
    <xf numFmtId="49" fontId="189" fillId="37" borderId="19" xfId="0" applyNumberFormat="1" applyFont="1" applyFill="1" applyBorder="1" applyAlignment="1" quotePrefix="1">
      <alignment vertical="top" wrapText="1"/>
    </xf>
    <xf numFmtId="0" fontId="189" fillId="38" borderId="19" xfId="0" applyFont="1" applyFill="1" applyBorder="1" applyAlignment="1">
      <alignment horizontal="center" vertical="center"/>
    </xf>
    <xf numFmtId="3" fontId="189" fillId="38" borderId="19" xfId="0" applyNumberFormat="1" applyFont="1" applyFill="1" applyBorder="1" applyAlignment="1">
      <alignment horizontal="right" vertical="top"/>
    </xf>
    <xf numFmtId="3" fontId="187" fillId="38" borderId="19" xfId="0" applyNumberFormat="1" applyFont="1" applyFill="1" applyBorder="1" applyAlignment="1">
      <alignment horizontal="right" vertical="top"/>
    </xf>
    <xf numFmtId="0" fontId="196" fillId="38" borderId="1" xfId="0" applyFont="1" applyFill="1" applyBorder="1" applyAlignment="1">
      <alignment vertical="top"/>
    </xf>
    <xf numFmtId="49" fontId="188" fillId="37" borderId="19" xfId="0" applyNumberFormat="1" applyFont="1" applyFill="1" applyBorder="1" applyAlignment="1">
      <alignment vertical="top" wrapText="1"/>
    </xf>
    <xf numFmtId="0" fontId="196" fillId="37" borderId="21" xfId="0" applyFont="1" applyFill="1" applyBorder="1" applyAlignment="1">
      <alignment vertical="top"/>
    </xf>
    <xf numFmtId="49" fontId="187" fillId="37" borderId="19" xfId="0" applyNumberFormat="1" applyFont="1" applyFill="1" applyBorder="1" applyAlignment="1" quotePrefix="1">
      <alignment vertical="top" wrapText="1"/>
    </xf>
    <xf numFmtId="0" fontId="190" fillId="37" borderId="19" xfId="0" applyFont="1" applyFill="1" applyBorder="1" applyAlignment="1">
      <alignment horizontal="center" vertical="center"/>
    </xf>
    <xf numFmtId="3" fontId="189" fillId="37" borderId="19" xfId="0" applyNumberFormat="1" applyFont="1" applyFill="1" applyBorder="1" applyAlignment="1">
      <alignment horizontal="right" vertical="top"/>
    </xf>
    <xf numFmtId="0" fontId="189" fillId="37" borderId="19" xfId="0" applyFont="1" applyFill="1" applyBorder="1" applyAlignment="1" quotePrefix="1">
      <alignment horizontal="left" vertical="center"/>
    </xf>
    <xf numFmtId="3" fontId="192" fillId="37" borderId="19" xfId="0" applyNumberFormat="1" applyFont="1" applyFill="1" applyBorder="1" applyAlignment="1">
      <alignment horizontal="right" vertical="top"/>
    </xf>
    <xf numFmtId="174" fontId="189" fillId="37" borderId="19" xfId="46" applyNumberFormat="1" applyFont="1" applyFill="1" applyBorder="1" applyAlignment="1">
      <alignment horizontal="center" vertical="center"/>
    </xf>
    <xf numFmtId="49" fontId="192" fillId="38" borderId="19" xfId="0" applyNumberFormat="1" applyFont="1" applyFill="1" applyBorder="1" applyAlignment="1">
      <alignment vertical="center" wrapText="1"/>
    </xf>
    <xf numFmtId="0" fontId="187" fillId="38" borderId="19" xfId="0" applyFont="1" applyFill="1" applyBorder="1" applyAlignment="1">
      <alignment horizontal="center" vertical="center"/>
    </xf>
    <xf numFmtId="49" fontId="188" fillId="0" borderId="19" xfId="0" applyNumberFormat="1" applyFont="1" applyFill="1" applyBorder="1" applyAlignment="1">
      <alignment vertical="top" wrapText="1"/>
    </xf>
    <xf numFmtId="49" fontId="187" fillId="0" borderId="19" xfId="0" applyNumberFormat="1" applyFont="1" applyFill="1" applyBorder="1" applyAlignment="1">
      <alignment horizontal="justify" vertical="top" wrapText="1"/>
    </xf>
    <xf numFmtId="0" fontId="192" fillId="0" borderId="0" xfId="0" applyFont="1" applyFill="1" applyAlignment="1">
      <alignment vertical="top"/>
    </xf>
    <xf numFmtId="0" fontId="196" fillId="0" borderId="0" xfId="0" applyFont="1" applyFill="1" applyAlignment="1">
      <alignment vertical="top"/>
    </xf>
    <xf numFmtId="49" fontId="192" fillId="0" borderId="19" xfId="0" applyNumberFormat="1" applyFont="1" applyFill="1" applyBorder="1" applyAlignment="1">
      <alignment vertical="top" wrapText="1"/>
    </xf>
    <xf numFmtId="49" fontId="187" fillId="0" borderId="19" xfId="0" applyNumberFormat="1" applyFont="1" applyFill="1" applyBorder="1" applyAlignment="1">
      <alignment horizontal="justify" vertical="center" wrapText="1"/>
    </xf>
    <xf numFmtId="0" fontId="189" fillId="0" borderId="19" xfId="0" applyFont="1" applyFill="1" applyBorder="1" applyAlignment="1" quotePrefix="1">
      <alignment horizontal="center" vertical="center"/>
    </xf>
    <xf numFmtId="49" fontId="188" fillId="0" borderId="19" xfId="0" applyNumberFormat="1" applyFont="1" applyFill="1" applyBorder="1" applyAlignment="1">
      <alignment vertical="center" wrapText="1"/>
    </xf>
    <xf numFmtId="49" fontId="187" fillId="0" borderId="19" xfId="0" applyNumberFormat="1" applyFont="1" applyFill="1" applyBorder="1" applyAlignment="1" quotePrefix="1">
      <alignment vertical="top" wrapText="1"/>
    </xf>
    <xf numFmtId="49" fontId="189" fillId="0" borderId="19" xfId="0" applyNumberFormat="1" applyFont="1" applyFill="1" applyBorder="1" applyAlignment="1" quotePrefix="1">
      <alignment vertical="top" wrapText="1"/>
    </xf>
    <xf numFmtId="49" fontId="187" fillId="0" borderId="19" xfId="0" applyNumberFormat="1" applyFont="1" applyFill="1" applyBorder="1" applyAlignment="1" quotePrefix="1">
      <alignment vertical="center" wrapText="1"/>
    </xf>
    <xf numFmtId="49" fontId="188" fillId="0" borderId="19" xfId="0" applyNumberFormat="1" applyFont="1" applyFill="1" applyBorder="1" applyAlignment="1">
      <alignment horizontal="left" vertical="top" wrapText="1"/>
    </xf>
    <xf numFmtId="49" fontId="192" fillId="0" borderId="19" xfId="0" applyNumberFormat="1" applyFont="1" applyFill="1" applyBorder="1" applyAlignment="1" quotePrefix="1">
      <alignment vertical="top" wrapText="1"/>
    </xf>
    <xf numFmtId="3" fontId="192" fillId="0" borderId="19" xfId="0" applyNumberFormat="1" applyFont="1" applyFill="1" applyBorder="1" applyAlignment="1">
      <alignment horizontal="right" vertical="top"/>
    </xf>
    <xf numFmtId="174" fontId="189" fillId="0" borderId="19" xfId="43" applyNumberFormat="1" applyFont="1" applyFill="1" applyBorder="1" applyAlignment="1">
      <alignment horizontal="center" vertical="center"/>
    </xf>
    <xf numFmtId="0" fontId="189" fillId="0" borderId="19" xfId="0" applyFont="1" applyFill="1" applyBorder="1" applyAlignment="1" quotePrefix="1">
      <alignment vertical="top" wrapText="1"/>
    </xf>
    <xf numFmtId="0" fontId="189" fillId="0" borderId="19" xfId="0" applyFont="1" applyFill="1" applyBorder="1" applyAlignment="1" quotePrefix="1">
      <alignment vertical="center" wrapText="1"/>
    </xf>
    <xf numFmtId="0" fontId="189" fillId="0" borderId="19" xfId="0" applyFont="1" applyFill="1" applyBorder="1" applyAlignment="1" quotePrefix="1">
      <alignment vertical="center" wrapText="1" shrinkToFit="1"/>
    </xf>
    <xf numFmtId="0" fontId="189" fillId="0" borderId="19" xfId="0" applyFont="1" applyFill="1" applyBorder="1" applyAlignment="1">
      <alignment horizontal="center" vertical="center" wrapText="1"/>
    </xf>
    <xf numFmtId="3" fontId="189" fillId="0" borderId="19" xfId="0" applyNumberFormat="1" applyFont="1" applyFill="1" applyBorder="1" applyAlignment="1">
      <alignment vertical="center"/>
    </xf>
    <xf numFmtId="49" fontId="187" fillId="37" borderId="19" xfId="0" applyNumberFormat="1" applyFont="1" applyFill="1" applyBorder="1" applyAlignment="1">
      <alignment vertical="top" wrapText="1"/>
    </xf>
    <xf numFmtId="49" fontId="189" fillId="37" borderId="19" xfId="0" applyNumberFormat="1" applyFont="1" applyFill="1" applyBorder="1" applyAlignment="1" quotePrefix="1">
      <alignment horizontal="left" vertical="top" wrapText="1"/>
    </xf>
    <xf numFmtId="49" fontId="189" fillId="37" borderId="19" xfId="0" applyNumberFormat="1" applyFont="1" applyFill="1" applyBorder="1" applyAlignment="1" quotePrefix="1">
      <alignment horizontal="center" vertical="top" wrapText="1"/>
    </xf>
    <xf numFmtId="3" fontId="189" fillId="37" borderId="19" xfId="0" applyNumberFormat="1" applyFont="1" applyFill="1" applyBorder="1" applyAlignment="1" quotePrefix="1">
      <alignment horizontal="right" vertical="center" wrapText="1"/>
    </xf>
    <xf numFmtId="49" fontId="189" fillId="37" borderId="19" xfId="0" applyNumberFormat="1" applyFont="1" applyFill="1" applyBorder="1" applyAlignment="1">
      <alignment vertical="top" wrapText="1"/>
    </xf>
    <xf numFmtId="0" fontId="190" fillId="37" borderId="19" xfId="0" applyFont="1" applyFill="1" applyBorder="1" applyAlignment="1">
      <alignment horizontal="center" vertical="top"/>
    </xf>
    <xf numFmtId="49" fontId="185" fillId="0" borderId="19" xfId="0" applyNumberFormat="1" applyFont="1" applyFill="1" applyBorder="1" applyAlignment="1">
      <alignment vertical="top" wrapText="1"/>
    </xf>
    <xf numFmtId="49" fontId="168" fillId="0" borderId="19" xfId="0" applyNumberFormat="1" applyFont="1" applyFill="1" applyBorder="1" applyAlignment="1">
      <alignment vertical="top" wrapText="1"/>
    </xf>
    <xf numFmtId="49" fontId="169" fillId="0" borderId="19" xfId="0" applyNumberFormat="1" applyFont="1" applyFill="1" applyBorder="1" applyAlignment="1">
      <alignment vertical="top" wrapText="1"/>
    </xf>
    <xf numFmtId="0" fontId="186" fillId="0" borderId="19" xfId="0" applyFont="1" applyFill="1" applyBorder="1" applyAlignment="1">
      <alignment horizontal="center" vertical="top"/>
    </xf>
    <xf numFmtId="49" fontId="168" fillId="0" borderId="19" xfId="0" applyNumberFormat="1" applyFont="1" applyFill="1" applyBorder="1" applyAlignment="1" quotePrefix="1">
      <alignment vertical="top" wrapText="1"/>
    </xf>
    <xf numFmtId="49" fontId="167" fillId="0" borderId="19" xfId="0" applyNumberFormat="1" applyFont="1" applyFill="1" applyBorder="1" applyAlignment="1" quotePrefix="1">
      <alignment horizontal="justify" vertical="top" wrapText="1"/>
    </xf>
    <xf numFmtId="3" fontId="167" fillId="0" borderId="19" xfId="0" applyNumberFormat="1" applyFont="1" applyFill="1" applyBorder="1" applyAlignment="1">
      <alignment horizontal="right" vertical="center"/>
    </xf>
    <xf numFmtId="0" fontId="170" fillId="0" borderId="19" xfId="0" applyFont="1" applyFill="1" applyBorder="1" applyAlignment="1">
      <alignment horizontal="center" vertical="top" wrapText="1"/>
    </xf>
    <xf numFmtId="3" fontId="168" fillId="0" borderId="29" xfId="0" applyNumberFormat="1" applyFont="1" applyFill="1" applyBorder="1" applyAlignment="1">
      <alignment horizontal="right" vertical="top"/>
    </xf>
    <xf numFmtId="174" fontId="167" fillId="0" borderId="19" xfId="43" applyNumberFormat="1" applyFont="1" applyFill="1" applyBorder="1" applyAlignment="1">
      <alignment horizontal="center" vertical="center" wrapText="1"/>
    </xf>
    <xf numFmtId="0" fontId="184" fillId="0" borderId="19" xfId="0" applyFont="1" applyFill="1" applyBorder="1" applyAlignment="1" quotePrefix="1">
      <alignment horizontal="center" vertical="top" wrapText="1"/>
    </xf>
    <xf numFmtId="174" fontId="167" fillId="0" borderId="19" xfId="0" applyNumberFormat="1" applyFont="1" applyFill="1" applyBorder="1" applyAlignment="1">
      <alignment/>
    </xf>
    <xf numFmtId="49" fontId="168" fillId="0" borderId="19" xfId="0" applyNumberFormat="1" applyFont="1" applyFill="1" applyBorder="1" applyAlignment="1">
      <alignment vertical="center" wrapText="1"/>
    </xf>
    <xf numFmtId="0" fontId="169" fillId="0" borderId="1" xfId="0" applyFont="1" applyFill="1" applyBorder="1" applyAlignment="1">
      <alignment horizontal="center" vertical="top"/>
    </xf>
    <xf numFmtId="0" fontId="178" fillId="0" borderId="1" xfId="0" applyFont="1" applyFill="1" applyBorder="1" applyAlignment="1">
      <alignment vertical="top"/>
    </xf>
    <xf numFmtId="0" fontId="170" fillId="0" borderId="19" xfId="0" applyFont="1" applyFill="1" applyBorder="1" applyAlignment="1">
      <alignment horizontal="center" vertical="center"/>
    </xf>
    <xf numFmtId="0" fontId="168" fillId="0" borderId="1" xfId="0" applyFont="1" applyFill="1" applyBorder="1" applyAlignment="1">
      <alignment horizontal="center" vertical="top"/>
    </xf>
    <xf numFmtId="49" fontId="185" fillId="0" borderId="29" xfId="0" applyNumberFormat="1" applyFont="1" applyFill="1" applyBorder="1" applyAlignment="1" quotePrefix="1">
      <alignment vertical="center" wrapText="1"/>
    </xf>
    <xf numFmtId="0" fontId="170" fillId="0" borderId="29" xfId="0" applyFont="1" applyFill="1" applyBorder="1" applyAlignment="1">
      <alignment horizontal="center" vertical="center" wrapText="1"/>
    </xf>
    <xf numFmtId="0" fontId="167" fillId="0" borderId="29" xfId="0" applyFont="1" applyFill="1" applyBorder="1" applyAlignment="1">
      <alignment horizontal="center" vertical="center"/>
    </xf>
    <xf numFmtId="3" fontId="167" fillId="0" borderId="29" xfId="0" applyNumberFormat="1" applyFont="1" applyFill="1" applyBorder="1" applyAlignment="1">
      <alignment horizontal="right" vertical="top"/>
    </xf>
    <xf numFmtId="3" fontId="168" fillId="0" borderId="30" xfId="0" applyNumberFormat="1" applyFont="1" applyFill="1" applyBorder="1" applyAlignment="1">
      <alignment horizontal="right" vertical="top"/>
    </xf>
    <xf numFmtId="0" fontId="178" fillId="0" borderId="19" xfId="0" applyFont="1" applyFill="1" applyBorder="1" applyAlignment="1">
      <alignment vertical="top"/>
    </xf>
    <xf numFmtId="49" fontId="185" fillId="38" borderId="19" xfId="0" applyNumberFormat="1" applyFont="1" applyFill="1" applyBorder="1" applyAlignment="1">
      <alignment horizontal="left" vertical="center" wrapText="1"/>
    </xf>
    <xf numFmtId="0" fontId="170" fillId="38" borderId="19" xfId="0" applyFont="1" applyFill="1" applyBorder="1" applyAlignment="1">
      <alignment horizontal="center" vertical="center" wrapText="1"/>
    </xf>
    <xf numFmtId="3" fontId="167" fillId="38" borderId="19" xfId="0" applyNumberFormat="1" applyFont="1" applyFill="1" applyBorder="1" applyAlignment="1">
      <alignment horizontal="right" vertical="center"/>
    </xf>
    <xf numFmtId="49" fontId="167" fillId="37" borderId="19" xfId="0" applyNumberFormat="1" applyFont="1" applyFill="1" applyBorder="1" applyAlignment="1" quotePrefix="1">
      <alignment vertical="top" wrapText="1"/>
    </xf>
    <xf numFmtId="0" fontId="185" fillId="37" borderId="19" xfId="0" applyFont="1" applyFill="1" applyBorder="1" applyAlignment="1">
      <alignment vertical="center" wrapText="1"/>
    </xf>
    <xf numFmtId="0" fontId="185" fillId="38" borderId="19" xfId="0" applyFont="1" applyFill="1" applyBorder="1" applyAlignment="1">
      <alignment horizontal="left" vertical="top"/>
    </xf>
    <xf numFmtId="49" fontId="185" fillId="0" borderId="19" xfId="0" applyNumberFormat="1" applyFont="1" applyFill="1" applyBorder="1" applyAlignment="1">
      <alignment horizontal="left" vertical="top" wrapText="1"/>
    </xf>
    <xf numFmtId="49" fontId="185" fillId="0" borderId="19" xfId="0" applyNumberFormat="1" applyFont="1" applyFill="1" applyBorder="1" applyAlignment="1">
      <alignment vertical="center" wrapText="1"/>
    </xf>
    <xf numFmtId="0" fontId="167" fillId="0" borderId="19" xfId="0" applyFont="1" applyFill="1" applyBorder="1" applyAlignment="1">
      <alignment vertical="top"/>
    </xf>
    <xf numFmtId="0" fontId="197" fillId="0" borderId="1" xfId="0" applyFont="1" applyFill="1" applyBorder="1" applyAlignment="1">
      <alignment horizontal="center" vertical="center"/>
    </xf>
    <xf numFmtId="49" fontId="167" fillId="0" borderId="19" xfId="0" applyNumberFormat="1" applyFont="1" applyFill="1" applyBorder="1" applyAlignment="1" quotePrefix="1">
      <alignment horizontal="justify" vertical="center" wrapText="1"/>
    </xf>
    <xf numFmtId="0" fontId="167" fillId="0" borderId="19" xfId="0" applyFont="1" applyFill="1" applyBorder="1" applyAlignment="1">
      <alignment horizontal="center"/>
    </xf>
    <xf numFmtId="3" fontId="167" fillId="0" borderId="19" xfId="0" applyNumberFormat="1" applyFont="1" applyFill="1" applyBorder="1" applyAlignment="1">
      <alignment horizontal="right" vertical="center" wrapText="1"/>
    </xf>
    <xf numFmtId="0" fontId="198" fillId="0" borderId="19" xfId="0" applyFont="1" applyFill="1" applyBorder="1" applyAlignment="1">
      <alignment horizontal="center" vertical="center"/>
    </xf>
    <xf numFmtId="0" fontId="198" fillId="0" borderId="19" xfId="0" applyFont="1" applyFill="1" applyBorder="1" applyAlignment="1">
      <alignment horizontal="center" vertical="center" wrapText="1"/>
    </xf>
    <xf numFmtId="49" fontId="199" fillId="0" borderId="21" xfId="0" applyNumberFormat="1" applyFont="1" applyFill="1" applyBorder="1" applyAlignment="1">
      <alignment vertical="top" wrapText="1"/>
    </xf>
    <xf numFmtId="49" fontId="200" fillId="0" borderId="19" xfId="0" applyNumberFormat="1" applyFont="1" applyFill="1" applyBorder="1" applyAlignment="1">
      <alignment vertical="top" wrapText="1"/>
    </xf>
    <xf numFmtId="3" fontId="200" fillId="0" borderId="19" xfId="0" applyNumberFormat="1" applyFont="1" applyFill="1" applyBorder="1" applyAlignment="1">
      <alignment horizontal="right" vertical="top"/>
    </xf>
    <xf numFmtId="3" fontId="200" fillId="37" borderId="19" xfId="0" applyNumberFormat="1" applyFont="1" applyFill="1" applyBorder="1" applyAlignment="1">
      <alignment horizontal="right" vertical="top"/>
    </xf>
    <xf numFmtId="0" fontId="167" fillId="0" borderId="19" xfId="0" applyFont="1" applyFill="1" applyBorder="1" applyAlignment="1" quotePrefix="1">
      <alignment horizontal="left" vertical="center"/>
    </xf>
    <xf numFmtId="174" fontId="167" fillId="0" borderId="19" xfId="46" applyNumberFormat="1" applyFont="1" applyFill="1" applyBorder="1" applyAlignment="1">
      <alignment horizontal="center" vertical="center"/>
    </xf>
    <xf numFmtId="0" fontId="167" fillId="0" borderId="19" xfId="0" applyFont="1" applyFill="1" applyBorder="1" applyAlignment="1" quotePrefix="1">
      <alignment horizontal="left" vertical="center" wrapText="1"/>
    </xf>
    <xf numFmtId="49" fontId="181" fillId="38" borderId="19" xfId="0" applyNumberFormat="1" applyFont="1" applyFill="1" applyBorder="1" applyAlignment="1">
      <alignment horizontal="left" vertical="center" wrapText="1"/>
    </xf>
    <xf numFmtId="0" fontId="180" fillId="38" borderId="19" xfId="0" applyFont="1" applyFill="1" applyBorder="1" applyAlignment="1">
      <alignment horizontal="left" vertical="top"/>
    </xf>
    <xf numFmtId="49" fontId="180" fillId="38" borderId="19" xfId="0" applyNumberFormat="1" applyFont="1" applyFill="1" applyBorder="1" applyAlignment="1">
      <alignment horizontal="left" vertical="top" wrapText="1"/>
    </xf>
    <xf numFmtId="49" fontId="181" fillId="38" borderId="0" xfId="0" applyNumberFormat="1" applyFont="1" applyFill="1" applyBorder="1" applyAlignment="1">
      <alignment horizontal="left" vertical="top" wrapText="1"/>
    </xf>
    <xf numFmtId="49" fontId="181" fillId="38" borderId="21" xfId="0" applyNumberFormat="1" applyFont="1" applyFill="1" applyBorder="1" applyAlignment="1">
      <alignment horizontal="left" vertical="center" wrapText="1"/>
    </xf>
    <xf numFmtId="0" fontId="180" fillId="38" borderId="1" xfId="0" applyFont="1" applyFill="1" applyBorder="1" applyAlignment="1">
      <alignment horizontal="center" vertical="top"/>
    </xf>
    <xf numFmtId="0" fontId="181" fillId="38" borderId="1" xfId="0" applyFont="1" applyFill="1" applyBorder="1" applyAlignment="1">
      <alignment horizontal="left" vertical="top"/>
    </xf>
    <xf numFmtId="49" fontId="181" fillId="38" borderId="19" xfId="0" applyNumberFormat="1" applyFont="1" applyFill="1" applyBorder="1" applyAlignment="1" quotePrefix="1">
      <alignment horizontal="left" vertical="center" wrapText="1"/>
    </xf>
    <xf numFmtId="0" fontId="181" fillId="38" borderId="0" xfId="0" applyFont="1" applyFill="1" applyAlignment="1">
      <alignment horizontal="left" vertical="top"/>
    </xf>
    <xf numFmtId="0" fontId="180" fillId="38" borderId="0" xfId="0" applyFont="1" applyFill="1" applyAlignment="1">
      <alignment horizontal="left" vertical="top"/>
    </xf>
    <xf numFmtId="0" fontId="201" fillId="2" borderId="19" xfId="0" applyFont="1" applyFill="1" applyBorder="1" applyAlignment="1">
      <alignment horizontal="center" vertical="center"/>
    </xf>
    <xf numFmtId="0" fontId="202" fillId="0" borderId="19" xfId="0" applyFont="1" applyBorder="1" applyAlignment="1">
      <alignment horizontal="center" vertical="center"/>
    </xf>
    <xf numFmtId="0" fontId="203" fillId="0" borderId="19" xfId="0" applyFont="1" applyBorder="1" applyAlignment="1">
      <alignment vertical="center" wrapText="1"/>
    </xf>
    <xf numFmtId="0" fontId="203" fillId="0" borderId="19" xfId="0" applyFont="1" applyBorder="1" applyAlignment="1">
      <alignment horizontal="center" vertical="top" wrapText="1"/>
    </xf>
    <xf numFmtId="0" fontId="203" fillId="0" borderId="19" xfId="0" applyFont="1" applyBorder="1" applyAlignment="1">
      <alignment horizontal="center" vertical="center"/>
    </xf>
    <xf numFmtId="175" fontId="204" fillId="37" borderId="19" xfId="43" applyNumberFormat="1" applyFont="1" applyFill="1" applyBorder="1" applyAlignment="1">
      <alignment horizontal="right" vertical="center"/>
    </xf>
    <xf numFmtId="0" fontId="201" fillId="0" borderId="19" xfId="0" applyFont="1" applyBorder="1" applyAlignment="1">
      <alignment horizontal="center" vertical="center"/>
    </xf>
    <xf numFmtId="49" fontId="203" fillId="0" borderId="19" xfId="0" applyNumberFormat="1" applyFont="1" applyFill="1" applyBorder="1" applyAlignment="1">
      <alignment vertical="center" wrapText="1"/>
    </xf>
    <xf numFmtId="0" fontId="202" fillId="0" borderId="19" xfId="0" applyFont="1" applyFill="1" applyBorder="1" applyAlignment="1">
      <alignment horizontal="center" vertical="center"/>
    </xf>
    <xf numFmtId="3" fontId="202" fillId="37" borderId="19" xfId="0" applyNumberFormat="1" applyFont="1" applyFill="1" applyBorder="1" applyAlignment="1">
      <alignment horizontal="right" vertical="center"/>
    </xf>
    <xf numFmtId="0" fontId="194" fillId="0" borderId="19" xfId="0" applyFont="1" applyBorder="1" applyAlignment="1">
      <alignment horizontal="center" vertical="center"/>
    </xf>
    <xf numFmtId="49" fontId="194" fillId="0" borderId="19" xfId="0" applyNumberFormat="1" applyFont="1" applyBorder="1" applyAlignment="1">
      <alignment vertical="top" wrapText="1"/>
    </xf>
    <xf numFmtId="0" fontId="194" fillId="0" borderId="19" xfId="0" applyFont="1" applyBorder="1" applyAlignment="1">
      <alignment horizontal="center" vertical="top" wrapText="1"/>
    </xf>
    <xf numFmtId="0" fontId="194" fillId="0" borderId="19" xfId="0" applyFont="1" applyBorder="1" applyAlignment="1">
      <alignment horizontal="center" vertical="top"/>
    </xf>
    <xf numFmtId="3" fontId="194" fillId="37" borderId="19" xfId="0" applyNumberFormat="1" applyFont="1" applyFill="1" applyBorder="1" applyAlignment="1">
      <alignment horizontal="right" vertical="center"/>
    </xf>
    <xf numFmtId="0" fontId="194" fillId="37" borderId="19" xfId="0" applyFont="1" applyFill="1" applyBorder="1" applyAlignment="1">
      <alignment horizontal="right" vertical="center"/>
    </xf>
    <xf numFmtId="3" fontId="205" fillId="37" borderId="19" xfId="0" applyNumberFormat="1" applyFont="1" applyFill="1" applyBorder="1" applyAlignment="1">
      <alignment horizontal="right" vertical="center"/>
    </xf>
    <xf numFmtId="3" fontId="206" fillId="37" borderId="19" xfId="0" applyNumberFormat="1" applyFont="1" applyFill="1" applyBorder="1" applyAlignment="1">
      <alignment horizontal="right" vertical="center"/>
    </xf>
    <xf numFmtId="0" fontId="205" fillId="0" borderId="19" xfId="0" applyFont="1" applyBorder="1" applyAlignment="1">
      <alignment vertical="center" wrapText="1"/>
    </xf>
    <xf numFmtId="4" fontId="205" fillId="37" borderId="19" xfId="0" applyNumberFormat="1" applyFont="1" applyFill="1" applyBorder="1" applyAlignment="1">
      <alignment horizontal="right" vertical="center"/>
    </xf>
    <xf numFmtId="0" fontId="205" fillId="0" borderId="19" xfId="0" applyFont="1" applyBorder="1" applyAlignment="1">
      <alignment vertical="top" wrapText="1"/>
    </xf>
    <xf numFmtId="0" fontId="207" fillId="38" borderId="19" xfId="0" applyFont="1" applyFill="1" applyBorder="1" applyAlignment="1">
      <alignment horizontal="center" vertical="center"/>
    </xf>
    <xf numFmtId="0" fontId="192" fillId="38" borderId="27" xfId="0" applyFont="1" applyFill="1" applyBorder="1" applyAlignment="1">
      <alignment horizontal="left" vertical="center" wrapText="1"/>
    </xf>
    <xf numFmtId="0" fontId="194" fillId="0" borderId="19" xfId="0" applyFont="1" applyBorder="1" applyAlignment="1">
      <alignment vertical="top" wrapText="1"/>
    </xf>
    <xf numFmtId="0" fontId="194" fillId="0" borderId="19" xfId="0" applyFont="1" applyFill="1" applyBorder="1" applyAlignment="1">
      <alignment vertical="top" wrapText="1"/>
    </xf>
    <xf numFmtId="0" fontId="194" fillId="0" borderId="19" xfId="0" applyFont="1" applyFill="1" applyBorder="1" applyAlignment="1">
      <alignment horizontal="center" vertical="top" wrapText="1"/>
    </xf>
    <xf numFmtId="49" fontId="194" fillId="0" borderId="19" xfId="0" applyNumberFormat="1" applyFont="1" applyFill="1" applyBorder="1" applyAlignment="1">
      <alignment vertical="top" wrapText="1"/>
    </xf>
    <xf numFmtId="0" fontId="188" fillId="0" borderId="19" xfId="0" applyFont="1" applyBorder="1" applyAlignment="1">
      <alignment horizontal="center" vertical="center"/>
    </xf>
    <xf numFmtId="0" fontId="208" fillId="0" borderId="19" xfId="0" applyFont="1" applyBorder="1" applyAlignment="1">
      <alignment horizontal="center" vertical="center"/>
    </xf>
    <xf numFmtId="0" fontId="208" fillId="0" borderId="19" xfId="0" applyFont="1" applyBorder="1" applyAlignment="1">
      <alignment horizontal="center" vertical="top" wrapText="1"/>
    </xf>
    <xf numFmtId="3" fontId="208" fillId="37" borderId="19" xfId="0" applyNumberFormat="1" applyFont="1" applyFill="1" applyBorder="1" applyAlignment="1">
      <alignment horizontal="right" vertical="center"/>
    </xf>
    <xf numFmtId="49" fontId="200" fillId="37" borderId="19" xfId="0" applyNumberFormat="1" applyFont="1" applyFill="1" applyBorder="1" applyAlignment="1">
      <alignment vertical="top" wrapText="1"/>
    </xf>
    <xf numFmtId="0" fontId="208" fillId="37" borderId="19" xfId="0" applyFont="1" applyFill="1" applyBorder="1" applyAlignment="1">
      <alignment horizontal="center" vertical="top" wrapText="1"/>
    </xf>
    <xf numFmtId="0" fontId="200" fillId="0" borderId="19" xfId="0" applyFont="1" applyBorder="1" applyAlignment="1">
      <alignment horizontal="center" vertical="top" wrapText="1"/>
    </xf>
    <xf numFmtId="3" fontId="200" fillId="37" borderId="19" xfId="0" applyNumberFormat="1" applyFont="1" applyFill="1" applyBorder="1" applyAlignment="1">
      <alignment horizontal="right" vertical="center"/>
    </xf>
    <xf numFmtId="0" fontId="197" fillId="0" borderId="19" xfId="0" applyFont="1" applyBorder="1" applyAlignment="1">
      <alignment horizontal="center" vertical="center" wrapText="1"/>
    </xf>
    <xf numFmtId="0" fontId="199" fillId="0" borderId="19" xfId="0" applyFont="1" applyBorder="1" applyAlignment="1">
      <alignment vertical="top" wrapText="1"/>
    </xf>
    <xf numFmtId="0" fontId="197" fillId="0" borderId="19" xfId="0" applyFont="1" applyBorder="1" applyAlignment="1">
      <alignment horizontal="center" vertical="top" wrapText="1"/>
    </xf>
    <xf numFmtId="3" fontId="200" fillId="37" borderId="19" xfId="0" applyNumberFormat="1" applyFont="1" applyFill="1" applyBorder="1" applyAlignment="1">
      <alignment horizontal="right" vertical="center" wrapText="1"/>
    </xf>
    <xf numFmtId="0" fontId="200" fillId="0" borderId="19" xfId="0" applyFont="1" applyBorder="1" applyAlignment="1">
      <alignment vertical="center" wrapText="1"/>
    </xf>
    <xf numFmtId="0" fontId="200" fillId="0" borderId="19" xfId="0" applyFont="1" applyBorder="1" applyAlignment="1">
      <alignment horizontal="center" vertical="center" wrapText="1"/>
    </xf>
    <xf numFmtId="0" fontId="200" fillId="0" borderId="19" xfId="0" applyFont="1" applyBorder="1" applyAlignment="1">
      <alignment vertical="top" wrapText="1"/>
    </xf>
    <xf numFmtId="0" fontId="200" fillId="0" borderId="19" xfId="0" applyFont="1" applyBorder="1" applyAlignment="1" quotePrefix="1">
      <alignment horizontal="center" vertical="top" wrapText="1"/>
    </xf>
    <xf numFmtId="0" fontId="199" fillId="0" borderId="19" xfId="0" applyFont="1" applyBorder="1" applyAlignment="1">
      <alignment vertical="center" wrapText="1"/>
    </xf>
    <xf numFmtId="49" fontId="200" fillId="0" borderId="19" xfId="0" applyNumberFormat="1" applyFont="1" applyFill="1" applyBorder="1" applyAlignment="1">
      <alignment vertical="center" wrapText="1"/>
    </xf>
    <xf numFmtId="49" fontId="208" fillId="0" borderId="19" xfId="0" applyNumberFormat="1" applyFont="1" applyFill="1" applyBorder="1" applyAlignment="1">
      <alignment vertical="top" wrapText="1"/>
    </xf>
    <xf numFmtId="0" fontId="197" fillId="0" borderId="19" xfId="0" applyFont="1" applyBorder="1" applyAlignment="1">
      <alignment horizontal="center" vertical="center"/>
    </xf>
    <xf numFmtId="0" fontId="199" fillId="0" borderId="19" xfId="0" applyFont="1" applyBorder="1" applyAlignment="1">
      <alignment horizontal="center" vertical="center" wrapText="1"/>
    </xf>
    <xf numFmtId="0" fontId="199" fillId="0" borderId="19" xfId="0" applyFont="1" applyBorder="1" applyAlignment="1">
      <alignment horizontal="left" vertical="center" wrapText="1"/>
    </xf>
    <xf numFmtId="0" fontId="199" fillId="37" borderId="19" xfId="0" applyFont="1" applyFill="1" applyBorder="1" applyAlignment="1">
      <alignment horizontal="left" vertical="center" wrapText="1"/>
    </xf>
    <xf numFmtId="0" fontId="208" fillId="0" borderId="19" xfId="0" applyFont="1" applyBorder="1" applyAlignment="1">
      <alignment vertical="center" wrapText="1"/>
    </xf>
    <xf numFmtId="0" fontId="199" fillId="0" borderId="19" xfId="0" applyFont="1" applyBorder="1" applyAlignment="1">
      <alignment horizontal="left" vertical="top" wrapText="1"/>
    </xf>
    <xf numFmtId="0" fontId="200" fillId="0" borderId="19" xfId="0" applyFont="1" applyBorder="1" applyAlignment="1">
      <alignment horizontal="center" vertical="center"/>
    </xf>
    <xf numFmtId="0" fontId="199" fillId="37" borderId="19" xfId="0" applyFont="1" applyFill="1" applyBorder="1" applyAlignment="1">
      <alignment horizontal="left" vertical="top" wrapText="1"/>
    </xf>
    <xf numFmtId="0" fontId="208" fillId="0" borderId="19" xfId="0" applyFont="1" applyBorder="1" applyAlignment="1">
      <alignment vertical="top" wrapText="1"/>
    </xf>
    <xf numFmtId="0" fontId="200" fillId="0" borderId="19" xfId="0" applyFont="1" applyBorder="1" applyAlignment="1">
      <alignment horizontal="center" wrapText="1"/>
    </xf>
    <xf numFmtId="0" fontId="197" fillId="0" borderId="19" xfId="0" applyFont="1" applyBorder="1" applyAlignment="1">
      <alignment horizontal="center" wrapText="1"/>
    </xf>
    <xf numFmtId="0" fontId="200" fillId="0" borderId="0" xfId="0" applyFont="1" applyAlignment="1">
      <alignment vertical="top"/>
    </xf>
    <xf numFmtId="0" fontId="200" fillId="0" borderId="19" xfId="0" applyFont="1" applyBorder="1" applyAlignment="1">
      <alignment vertical="top"/>
    </xf>
    <xf numFmtId="0" fontId="200" fillId="37" borderId="19" xfId="0" applyFont="1" applyFill="1" applyBorder="1" applyAlignment="1">
      <alignment vertical="top"/>
    </xf>
    <xf numFmtId="0" fontId="208" fillId="0" borderId="19" xfId="0" applyFont="1" applyBorder="1" applyAlignment="1">
      <alignment horizontal="left" vertical="center" wrapText="1"/>
    </xf>
    <xf numFmtId="0" fontId="208" fillId="0" borderId="19" xfId="0" applyFont="1" applyBorder="1" applyAlignment="1">
      <alignment horizontal="center" vertical="center" wrapText="1"/>
    </xf>
    <xf numFmtId="175" fontId="189" fillId="37"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5" fillId="37" borderId="19" xfId="0" applyNumberFormat="1" applyFont="1" applyFill="1" applyBorder="1" applyAlignment="1">
      <alignment vertical="top" wrapText="1"/>
    </xf>
    <xf numFmtId="0" fontId="170" fillId="37" borderId="19" xfId="0" applyFont="1" applyFill="1" applyBorder="1" applyAlignment="1">
      <alignment horizontal="center" vertical="top"/>
    </xf>
    <xf numFmtId="3" fontId="167" fillId="37" borderId="19" xfId="0" applyNumberFormat="1" applyFont="1" applyFill="1" applyBorder="1" applyAlignment="1">
      <alignment horizontal="right" vertical="top"/>
    </xf>
    <xf numFmtId="49" fontId="167" fillId="37" borderId="19" xfId="0" applyNumberFormat="1" applyFont="1" applyFill="1" applyBorder="1" applyAlignment="1">
      <alignment vertical="top" wrapText="1"/>
    </xf>
    <xf numFmtId="3" fontId="1" fillId="37" borderId="19" xfId="0" applyNumberFormat="1" applyFont="1" applyFill="1" applyBorder="1" applyAlignment="1">
      <alignment horizontal="right"/>
    </xf>
    <xf numFmtId="0" fontId="61" fillId="0" borderId="21" xfId="0" applyFont="1" applyFill="1" applyBorder="1" applyAlignment="1" quotePrefix="1">
      <alignment horizontal="center" vertical="center"/>
    </xf>
    <xf numFmtId="3" fontId="194" fillId="0" borderId="19" xfId="0" applyNumberFormat="1" applyFont="1" applyFill="1" applyBorder="1" applyAlignment="1">
      <alignment horizontal="right" vertical="top"/>
    </xf>
    <xf numFmtId="0" fontId="192" fillId="0" borderId="19" xfId="0" applyFont="1" applyFill="1" applyBorder="1" applyAlignment="1">
      <alignment horizontal="left" vertical="center" wrapText="1"/>
    </xf>
    <xf numFmtId="49" fontId="209" fillId="37" borderId="19" xfId="0" applyNumberFormat="1" applyFont="1" applyFill="1" applyBorder="1" applyAlignment="1">
      <alignment horizontal="justify" vertical="center" wrapText="1"/>
    </xf>
    <xf numFmtId="49" fontId="209" fillId="0" borderId="19" xfId="0" applyNumberFormat="1" applyFont="1" applyFill="1" applyBorder="1" applyAlignment="1">
      <alignment horizontal="justify" vertical="center" wrapText="1"/>
    </xf>
    <xf numFmtId="0" fontId="185" fillId="0" borderId="19" xfId="0" applyFont="1" applyFill="1" applyBorder="1" applyAlignment="1">
      <alignment horizontal="center" vertical="center" wrapText="1"/>
    </xf>
    <xf numFmtId="0" fontId="3" fillId="0" borderId="0" xfId="0" applyFont="1" applyFill="1" applyAlignment="1">
      <alignment vertical="top" wrapText="1"/>
    </xf>
    <xf numFmtId="0" fontId="196" fillId="0" borderId="21" xfId="0" applyFont="1" applyFill="1" applyBorder="1" applyAlignment="1">
      <alignment vertical="top"/>
    </xf>
    <xf numFmtId="0" fontId="1" fillId="0" borderId="19" xfId="0" applyFont="1" applyBorder="1" applyAlignment="1">
      <alignment vertical="center" wrapText="1"/>
    </xf>
    <xf numFmtId="175" fontId="210" fillId="0" borderId="0" xfId="43" applyNumberFormat="1" applyFont="1" applyFill="1" applyAlignment="1">
      <alignment vertical="top"/>
    </xf>
    <xf numFmtId="49" fontId="192" fillId="37" borderId="19" xfId="0" applyNumberFormat="1" applyFont="1" applyFill="1" applyBorder="1" applyAlignment="1" quotePrefix="1">
      <alignment vertical="top" wrapText="1"/>
    </xf>
    <xf numFmtId="0" fontId="188" fillId="0" borderId="29" xfId="0" applyFont="1" applyFill="1" applyBorder="1" applyAlignment="1">
      <alignment horizontal="center" vertical="center"/>
    </xf>
    <xf numFmtId="49" fontId="192" fillId="0" borderId="31" xfId="0" applyNumberFormat="1" applyFont="1" applyFill="1" applyBorder="1" applyAlignment="1">
      <alignment horizontal="justify" vertical="center" wrapText="1"/>
    </xf>
    <xf numFmtId="0" fontId="187" fillId="0" borderId="29" xfId="0" applyFont="1" applyFill="1" applyBorder="1" applyAlignment="1">
      <alignment horizontal="center" vertical="center"/>
    </xf>
    <xf numFmtId="3" fontId="187" fillId="0" borderId="29" xfId="0" applyNumberFormat="1" applyFont="1" applyFill="1" applyBorder="1" applyAlignment="1">
      <alignment horizontal="right" vertical="top"/>
    </xf>
    <xf numFmtId="49" fontId="181" fillId="38" borderId="19" xfId="0" applyNumberFormat="1" applyFont="1" applyFill="1" applyBorder="1" applyAlignment="1">
      <alignment vertical="top" wrapText="1"/>
    </xf>
    <xf numFmtId="0" fontId="190" fillId="37" borderId="1" xfId="0" applyFont="1" applyFill="1" applyBorder="1" applyAlignment="1">
      <alignment horizontal="center" vertical="center" wrapText="1"/>
    </xf>
    <xf numFmtId="0" fontId="170" fillId="0" borderId="19" xfId="0" applyFont="1" applyFill="1" applyBorder="1" applyAlignment="1">
      <alignment horizontal="center" vertical="center" wrapText="1"/>
    </xf>
    <xf numFmtId="49" fontId="192" fillId="37" borderId="19" xfId="0" applyNumberFormat="1" applyFont="1" applyFill="1" applyBorder="1" applyAlignment="1" quotePrefix="1">
      <alignment horizontal="left" vertical="top" wrapText="1"/>
    </xf>
    <xf numFmtId="0" fontId="185" fillId="0" borderId="0" xfId="0" applyFont="1" applyAlignment="1">
      <alignment/>
    </xf>
    <xf numFmtId="0" fontId="185" fillId="0" borderId="19" xfId="0" applyFont="1" applyFill="1" applyBorder="1" applyAlignment="1">
      <alignment horizontal="center" vertical="top"/>
    </xf>
    <xf numFmtId="0" fontId="187" fillId="37" borderId="19" xfId="0" applyFont="1" applyFill="1" applyBorder="1" applyAlignment="1">
      <alignment horizontal="center" wrapText="1"/>
    </xf>
    <xf numFmtId="3" fontId="1" fillId="37" borderId="0" xfId="0" applyNumberFormat="1" applyFont="1" applyFill="1" applyBorder="1" applyAlignment="1">
      <alignment horizontal="right" vertical="top"/>
    </xf>
    <xf numFmtId="0" fontId="2" fillId="37" borderId="0" xfId="0" applyFont="1" applyFill="1" applyAlignment="1">
      <alignment vertical="top"/>
    </xf>
    <xf numFmtId="0" fontId="97" fillId="37" borderId="0" xfId="0" applyFont="1" applyFill="1" applyAlignment="1">
      <alignment vertical="top"/>
    </xf>
    <xf numFmtId="49" fontId="192" fillId="37" borderId="19" xfId="0" applyNumberFormat="1" applyFont="1" applyFill="1" applyBorder="1" applyAlignment="1">
      <alignment vertical="center" wrapText="1"/>
    </xf>
    <xf numFmtId="0" fontId="192" fillId="37" borderId="19" xfId="0" applyFont="1" applyFill="1" applyBorder="1" applyAlignment="1">
      <alignment horizontal="center" vertical="center"/>
    </xf>
    <xf numFmtId="0" fontId="192" fillId="37" borderId="19" xfId="0" applyFont="1" applyFill="1" applyBorder="1" applyAlignment="1">
      <alignment horizontal="center" vertical="top"/>
    </xf>
    <xf numFmtId="0" fontId="190" fillId="37" borderId="19" xfId="0" applyFont="1" applyFill="1" applyBorder="1" applyAlignment="1">
      <alignment horizontal="center" vertical="top" wrapText="1"/>
    </xf>
    <xf numFmtId="0" fontId="174" fillId="38" borderId="1" xfId="0" applyFont="1" applyFill="1" applyBorder="1" applyAlignment="1">
      <alignment horizontal="center" vertical="top"/>
    </xf>
    <xf numFmtId="0" fontId="181" fillId="38" borderId="19" xfId="0" applyFont="1" applyFill="1" applyBorder="1" applyAlignment="1">
      <alignment horizontal="center" vertical="center"/>
    </xf>
    <xf numFmtId="0" fontId="98" fillId="38" borderId="19" xfId="0" applyFont="1" applyFill="1" applyBorder="1" applyAlignment="1">
      <alignment horizontal="center" vertical="top"/>
    </xf>
    <xf numFmtId="0" fontId="98" fillId="0" borderId="19" xfId="0" applyFont="1" applyFill="1" applyBorder="1" applyAlignment="1">
      <alignment horizontal="center" vertical="top"/>
    </xf>
    <xf numFmtId="3" fontId="41" fillId="0" borderId="19" xfId="0" applyNumberFormat="1" applyFont="1" applyFill="1" applyBorder="1" applyAlignment="1">
      <alignment horizontal="right" vertical="top"/>
    </xf>
    <xf numFmtId="3" fontId="189" fillId="37" borderId="26" xfId="0" applyNumberFormat="1" applyFont="1" applyFill="1" applyBorder="1" applyAlignment="1">
      <alignment horizontal="right" vertical="top"/>
    </xf>
    <xf numFmtId="0" fontId="185" fillId="38" borderId="19" xfId="0" applyFont="1" applyFill="1" applyBorder="1" applyAlignment="1">
      <alignment horizontal="center" vertical="center"/>
    </xf>
    <xf numFmtId="0" fontId="167" fillId="38" borderId="19" xfId="0" applyFont="1" applyFill="1" applyBorder="1" applyAlignment="1">
      <alignment horizontal="center" vertical="center"/>
    </xf>
    <xf numFmtId="0" fontId="185" fillId="37" borderId="19" xfId="0" applyFont="1" applyFill="1" applyBorder="1" applyAlignment="1">
      <alignment horizontal="center" vertical="center"/>
    </xf>
    <xf numFmtId="0" fontId="185" fillId="37" borderId="19" xfId="0" applyFont="1" applyFill="1" applyBorder="1" applyAlignment="1">
      <alignment horizontal="center" vertical="top"/>
    </xf>
    <xf numFmtId="0" fontId="170" fillId="37" borderId="19" xfId="0" applyFont="1" applyFill="1" applyBorder="1" applyAlignment="1">
      <alignment horizontal="center" vertical="top" wrapText="1"/>
    </xf>
    <xf numFmtId="0" fontId="185" fillId="38" borderId="1" xfId="0" applyFont="1" applyFill="1" applyBorder="1" applyAlignment="1">
      <alignment horizontal="center" vertical="top"/>
    </xf>
    <xf numFmtId="0" fontId="198" fillId="38" borderId="19" xfId="0" applyFont="1" applyFill="1" applyBorder="1" applyAlignment="1">
      <alignment vertical="top"/>
    </xf>
    <xf numFmtId="0" fontId="185" fillId="0" borderId="1" xfId="0" applyFont="1" applyFill="1" applyBorder="1" applyAlignment="1">
      <alignment horizontal="center" vertical="top"/>
    </xf>
    <xf numFmtId="0" fontId="192" fillId="38" borderId="19" xfId="0" applyFont="1" applyFill="1" applyBorder="1" applyAlignment="1">
      <alignment horizontal="center" vertical="center"/>
    </xf>
    <xf numFmtId="0" fontId="195" fillId="38" borderId="19" xfId="0" applyFont="1" applyFill="1" applyBorder="1" applyAlignment="1">
      <alignment horizontal="center" vertical="top"/>
    </xf>
    <xf numFmtId="0" fontId="70" fillId="38" borderId="19" xfId="0" applyFont="1" applyFill="1" applyBorder="1" applyAlignment="1">
      <alignment horizontal="center" vertical="top"/>
    </xf>
    <xf numFmtId="0" fontId="190" fillId="0" borderId="19" xfId="0" applyFont="1" applyFill="1" applyBorder="1" applyAlignment="1">
      <alignment horizontal="center" vertical="top" wrapText="1"/>
    </xf>
    <xf numFmtId="0" fontId="195" fillId="0" borderId="19" xfId="0" applyFont="1" applyFill="1" applyBorder="1" applyAlignment="1">
      <alignment horizontal="center" vertical="top"/>
    </xf>
    <xf numFmtId="0" fontId="35" fillId="0" borderId="19" xfId="0" applyFont="1" applyFill="1" applyBorder="1" applyAlignment="1">
      <alignment horizontal="center" vertical="center"/>
    </xf>
    <xf numFmtId="0" fontId="98" fillId="0" borderId="19" xfId="0" applyFont="1" applyFill="1" applyBorder="1" applyAlignment="1" quotePrefix="1">
      <alignment horizontal="center" vertical="top"/>
    </xf>
    <xf numFmtId="0" fontId="98" fillId="0" borderId="19" xfId="0" applyFont="1" applyFill="1" applyBorder="1" applyAlignment="1">
      <alignment horizontal="center" vertical="top" wrapText="1"/>
    </xf>
    <xf numFmtId="0" fontId="42" fillId="0" borderId="21" xfId="0" applyFont="1" applyFill="1" applyBorder="1" applyAlignment="1">
      <alignment horizontal="center" vertical="center"/>
    </xf>
    <xf numFmtId="49" fontId="180" fillId="38" borderId="19" xfId="0" applyNumberFormat="1" applyFont="1" applyFill="1" applyBorder="1" applyAlignment="1">
      <alignment horizontal="left" vertical="center" wrapText="1"/>
    </xf>
    <xf numFmtId="0" fontId="191" fillId="38" borderId="19" xfId="0" applyFont="1" applyFill="1" applyBorder="1" applyAlignment="1">
      <alignment horizontal="center" vertical="top"/>
    </xf>
    <xf numFmtId="0" fontId="211" fillId="38" borderId="19" xfId="0" applyFont="1" applyFill="1" applyBorder="1" applyAlignment="1">
      <alignment horizontal="center" vertical="center" wrapText="1"/>
    </xf>
    <xf numFmtId="0" fontId="193" fillId="0" borderId="19" xfId="0" applyFont="1" applyFill="1" applyBorder="1" applyAlignment="1">
      <alignment vertical="top" wrapText="1"/>
    </xf>
    <xf numFmtId="0" fontId="193" fillId="0" borderId="19" xfId="0" applyFont="1" applyFill="1" applyBorder="1" applyAlignment="1">
      <alignment vertical="top"/>
    </xf>
    <xf numFmtId="0" fontId="188" fillId="0" borderId="19" xfId="0" applyFont="1" applyFill="1" applyBorder="1" applyAlignment="1">
      <alignment vertical="top"/>
    </xf>
    <xf numFmtId="0" fontId="37" fillId="38" borderId="19" xfId="0" applyFont="1" applyFill="1" applyBorder="1" applyAlignment="1">
      <alignment/>
    </xf>
    <xf numFmtId="49" fontId="188" fillId="0" borderId="32" xfId="0" applyNumberFormat="1" applyFont="1" applyFill="1" applyBorder="1" applyAlignment="1">
      <alignment horizontal="justify" vertical="center" wrapText="1"/>
    </xf>
    <xf numFmtId="49" fontId="188" fillId="0" borderId="30" xfId="0" applyNumberFormat="1" applyFont="1" applyFill="1" applyBorder="1" applyAlignment="1">
      <alignment horizontal="justify" vertical="center" wrapText="1"/>
    </xf>
    <xf numFmtId="0" fontId="187" fillId="0" borderId="19" xfId="0" applyFont="1" applyFill="1" applyBorder="1" applyAlignment="1">
      <alignment vertical="top" wrapText="1"/>
    </xf>
    <xf numFmtId="0" fontId="191" fillId="0" borderId="19" xfId="0" applyFont="1" applyFill="1" applyBorder="1" applyAlignment="1">
      <alignment horizontal="center" vertical="center" wrapText="1"/>
    </xf>
    <xf numFmtId="0" fontId="188" fillId="0" borderId="19" xfId="0" applyFont="1" applyFill="1" applyBorder="1" applyAlignment="1">
      <alignment vertical="center" wrapText="1"/>
    </xf>
    <xf numFmtId="0" fontId="212" fillId="38" borderId="19" xfId="0" applyFont="1" applyFill="1" applyBorder="1" applyAlignment="1">
      <alignment horizontal="center" vertical="center"/>
    </xf>
    <xf numFmtId="174" fontId="212" fillId="38" borderId="19" xfId="46" applyNumberFormat="1" applyFont="1" applyFill="1" applyBorder="1" applyAlignment="1">
      <alignment horizontal="center" vertical="center"/>
    </xf>
    <xf numFmtId="0" fontId="199" fillId="0" borderId="19" xfId="0" applyFont="1" applyBorder="1" applyAlignment="1">
      <alignment horizontal="center" vertical="center"/>
    </xf>
    <xf numFmtId="49" fontId="187" fillId="37" borderId="19" xfId="0" applyNumberFormat="1" applyFont="1" applyFill="1" applyBorder="1" applyAlignment="1" quotePrefix="1">
      <alignment horizontal="justify" vertical="top" wrapText="1"/>
    </xf>
    <xf numFmtId="0" fontId="189" fillId="0" borderId="19" xfId="0" applyFont="1" applyFill="1" applyBorder="1" applyAlignment="1">
      <alignment vertical="top" wrapText="1"/>
    </xf>
    <xf numFmtId="0" fontId="192" fillId="0" borderId="19" xfId="0" applyFont="1" applyFill="1" applyBorder="1" applyAlignment="1">
      <alignment vertical="center" wrapText="1"/>
    </xf>
    <xf numFmtId="0" fontId="185" fillId="0" borderId="19" xfId="0" applyFont="1" applyFill="1" applyBorder="1" applyAlignment="1">
      <alignment horizontal="left" vertical="center" wrapText="1"/>
    </xf>
    <xf numFmtId="0" fontId="168" fillId="0" borderId="28" xfId="0" applyFont="1" applyFill="1" applyBorder="1" applyAlignment="1">
      <alignment horizontal="center" wrapText="1"/>
    </xf>
    <xf numFmtId="3" fontId="168" fillId="0" borderId="26" xfId="0" applyNumberFormat="1" applyFont="1" applyFill="1" applyBorder="1" applyAlignment="1">
      <alignment horizontal="right" vertical="center"/>
    </xf>
    <xf numFmtId="174" fontId="208" fillId="0" borderId="19" xfId="43" applyNumberFormat="1" applyFont="1" applyFill="1" applyBorder="1" applyAlignment="1">
      <alignment horizontal="center" vertical="center" wrapText="1"/>
    </xf>
    <xf numFmtId="174" fontId="208" fillId="0" borderId="19" xfId="0" applyNumberFormat="1" applyFont="1" applyFill="1" applyBorder="1" applyAlignment="1">
      <alignment/>
    </xf>
    <xf numFmtId="0" fontId="181" fillId="38" borderId="19" xfId="0" applyFont="1" applyFill="1" applyBorder="1" applyAlignment="1" quotePrefix="1">
      <alignment horizontal="left" vertical="center"/>
    </xf>
    <xf numFmtId="2" fontId="208" fillId="0" borderId="19" xfId="0" applyNumberFormat="1" applyFont="1" applyFill="1" applyBorder="1" applyAlignment="1">
      <alignment vertical="center" wrapText="1"/>
    </xf>
    <xf numFmtId="0" fontId="167" fillId="37" borderId="19" xfId="0" applyFont="1" applyFill="1" applyBorder="1" applyAlignment="1">
      <alignment wrapText="1"/>
    </xf>
    <xf numFmtId="0" fontId="167" fillId="37" borderId="19" xfId="0" applyFont="1" applyFill="1" applyBorder="1" applyAlignment="1">
      <alignment horizontal="center" wrapText="1"/>
    </xf>
    <xf numFmtId="3" fontId="170" fillId="0" borderId="19" xfId="0" applyNumberFormat="1" applyFont="1" applyFill="1" applyBorder="1" applyAlignment="1">
      <alignment horizontal="right" vertical="top"/>
    </xf>
    <xf numFmtId="49" fontId="86" fillId="0" borderId="19" xfId="0" applyNumberFormat="1" applyFont="1" applyFill="1" applyBorder="1" applyAlignment="1">
      <alignment vertical="top" wrapText="1"/>
    </xf>
    <xf numFmtId="0" fontId="190" fillId="37" borderId="29" xfId="0" applyFont="1" applyFill="1" applyBorder="1" applyAlignment="1">
      <alignment vertical="center" wrapText="1"/>
    </xf>
    <xf numFmtId="165" fontId="187" fillId="0" borderId="19" xfId="43" applyFont="1" applyFill="1" applyBorder="1" applyAlignment="1">
      <alignment horizontal="right" vertical="top"/>
    </xf>
    <xf numFmtId="176" fontId="187" fillId="0" borderId="19" xfId="43" applyNumberFormat="1" applyFont="1" applyFill="1" applyBorder="1" applyAlignment="1">
      <alignment horizontal="right" vertical="top"/>
    </xf>
    <xf numFmtId="4" fontId="187" fillId="0" borderId="19" xfId="0" applyNumberFormat="1" applyFont="1" applyFill="1" applyBorder="1" applyAlignment="1">
      <alignment horizontal="right" vertical="top"/>
    </xf>
    <xf numFmtId="4" fontId="207" fillId="37" borderId="19" xfId="0" applyNumberFormat="1" applyFont="1" applyFill="1" applyBorder="1" applyAlignment="1">
      <alignment horizontal="right" vertical="center"/>
    </xf>
    <xf numFmtId="3" fontId="35" fillId="37" borderId="0" xfId="0" applyNumberFormat="1" applyFont="1" applyFill="1" applyAlignment="1">
      <alignment horizontal="right" vertical="center"/>
    </xf>
    <xf numFmtId="3" fontId="4" fillId="37" borderId="0" xfId="0" applyNumberFormat="1" applyFont="1" applyFill="1" applyAlignment="1">
      <alignment horizontal="right" vertical="center"/>
    </xf>
    <xf numFmtId="0" fontId="200" fillId="0" borderId="19" xfId="0" applyFont="1" applyFill="1" applyBorder="1" applyAlignment="1">
      <alignment horizontal="center" vertical="center"/>
    </xf>
    <xf numFmtId="0" fontId="200" fillId="0" borderId="24" xfId="0" applyFont="1" applyFill="1" applyBorder="1" applyAlignment="1">
      <alignment horizontal="center" vertical="center"/>
    </xf>
    <xf numFmtId="3" fontId="187" fillId="0" borderId="26" xfId="0" applyNumberFormat="1" applyFont="1" applyFill="1" applyBorder="1" applyAlignment="1">
      <alignment horizontal="right" vertical="center"/>
    </xf>
    <xf numFmtId="0" fontId="190" fillId="0" borderId="19" xfId="0" applyFont="1" applyFill="1" applyBorder="1" applyAlignment="1" quotePrefix="1">
      <alignment horizontal="center" vertical="center" wrapText="1"/>
    </xf>
    <xf numFmtId="0" fontId="205" fillId="0" borderId="19" xfId="0" applyFont="1" applyBorder="1" applyAlignment="1">
      <alignment horizontal="justify" wrapText="1"/>
    </xf>
    <xf numFmtId="3" fontId="167" fillId="37" borderId="29" xfId="0" applyNumberFormat="1" applyFont="1" applyFill="1" applyBorder="1" applyAlignment="1">
      <alignment horizontal="right" vertical="top"/>
    </xf>
    <xf numFmtId="4" fontId="187" fillId="37" borderId="19" xfId="0" applyNumberFormat="1" applyFont="1" applyFill="1" applyBorder="1" applyAlignment="1">
      <alignment horizontal="right" vertical="top"/>
    </xf>
    <xf numFmtId="175" fontId="205" fillId="37" borderId="19" xfId="43" applyNumberFormat="1" applyFont="1" applyFill="1" applyBorder="1" applyAlignment="1">
      <alignment vertical="center"/>
    </xf>
    <xf numFmtId="0" fontId="200" fillId="0" borderId="19" xfId="0" applyFont="1" applyBorder="1" applyAlignment="1">
      <alignment horizontal="center" vertical="top"/>
    </xf>
    <xf numFmtId="175" fontId="189" fillId="0" borderId="26" xfId="43" applyNumberFormat="1" applyFont="1" applyBorder="1" applyAlignment="1">
      <alignment horizontal="right" wrapText="1"/>
    </xf>
    <xf numFmtId="174" fontId="189" fillId="37" borderId="19" xfId="46" applyNumberFormat="1" applyFont="1" applyFill="1" applyBorder="1" applyAlignment="1">
      <alignment horizontal="right" vertical="center"/>
    </xf>
    <xf numFmtId="0" fontId="205" fillId="0" borderId="19" xfId="0" applyFont="1" applyFill="1" applyBorder="1" applyAlignment="1">
      <alignment horizontal="center"/>
    </xf>
    <xf numFmtId="0" fontId="194" fillId="0" borderId="19" xfId="0" applyFont="1" applyFill="1" applyBorder="1" applyAlignment="1">
      <alignment/>
    </xf>
    <xf numFmtId="175" fontId="194" fillId="0" borderId="19" xfId="43" applyNumberFormat="1" applyFont="1" applyFill="1" applyBorder="1" applyAlignment="1">
      <alignment/>
    </xf>
    <xf numFmtId="0" fontId="194" fillId="0" borderId="19" xfId="0" applyFont="1" applyFill="1" applyBorder="1" applyAlignment="1">
      <alignment horizontal="center"/>
    </xf>
    <xf numFmtId="3" fontId="194" fillId="0" borderId="19" xfId="0" applyNumberFormat="1" applyFont="1" applyBorder="1" applyAlignment="1">
      <alignment horizontal="right" vertical="top" wrapText="1"/>
    </xf>
    <xf numFmtId="0" fontId="194" fillId="0" borderId="29" xfId="0" applyFont="1" applyFill="1" applyBorder="1" applyAlignment="1">
      <alignment horizontal="center"/>
    </xf>
    <xf numFmtId="0" fontId="194" fillId="0" borderId="29" xfId="0" applyFont="1" applyBorder="1" applyAlignment="1">
      <alignment vertical="top" wrapText="1"/>
    </xf>
    <xf numFmtId="3" fontId="194" fillId="0" borderId="29" xfId="0" applyNumberFormat="1" applyFont="1" applyBorder="1" applyAlignment="1">
      <alignment horizontal="right" vertical="top" wrapText="1"/>
    </xf>
    <xf numFmtId="0" fontId="213" fillId="0" borderId="19" xfId="0" applyFont="1" applyFill="1" applyBorder="1" applyAlignment="1">
      <alignment horizontal="center"/>
    </xf>
    <xf numFmtId="0" fontId="213" fillId="0" borderId="19" xfId="0" applyFont="1" applyFill="1" applyBorder="1" applyAlignment="1">
      <alignment/>
    </xf>
    <xf numFmtId="0" fontId="194" fillId="0" borderId="19" xfId="0" applyFont="1" applyFill="1" applyBorder="1" applyAlignment="1">
      <alignment horizontal="center" vertical="top"/>
    </xf>
    <xf numFmtId="0" fontId="194" fillId="0" borderId="29" xfId="0" applyFont="1" applyFill="1" applyBorder="1" applyAlignment="1">
      <alignment horizontal="center" vertical="top"/>
    </xf>
    <xf numFmtId="3" fontId="194" fillId="0" borderId="19" xfId="0" applyNumberFormat="1" applyFont="1" applyBorder="1" applyAlignment="1">
      <alignment horizontal="right" vertical="top"/>
    </xf>
    <xf numFmtId="0" fontId="194" fillId="0" borderId="19" xfId="0" applyFont="1" applyBorder="1" applyAlignment="1">
      <alignment/>
    </xf>
    <xf numFmtId="3" fontId="194" fillId="0" borderId="19" xfId="0" applyNumberFormat="1" applyFont="1" applyBorder="1" applyAlignment="1">
      <alignment horizontal="right"/>
    </xf>
    <xf numFmtId="0" fontId="167" fillId="0" borderId="28" xfId="0" applyFont="1" applyBorder="1" applyAlignment="1">
      <alignment horizontal="left" vertical="center" wrapText="1"/>
    </xf>
    <xf numFmtId="0" fontId="167" fillId="0" borderId="33" xfId="0" applyFont="1" applyBorder="1" applyAlignment="1">
      <alignment horizontal="left" vertical="center" wrapText="1"/>
    </xf>
    <xf numFmtId="0" fontId="185" fillId="0" borderId="33" xfId="0" applyFont="1" applyBorder="1" applyAlignment="1">
      <alignment/>
    </xf>
    <xf numFmtId="0" fontId="167" fillId="0" borderId="19" xfId="0" applyFont="1" applyFill="1" applyBorder="1" applyAlignment="1">
      <alignment horizontal="center" vertical="top"/>
    </xf>
    <xf numFmtId="0" fontId="189" fillId="37" borderId="19" xfId="0" applyFont="1" applyFill="1" applyBorder="1" applyAlignment="1">
      <alignment horizontal="center" vertical="center" wrapText="1"/>
    </xf>
    <xf numFmtId="0" fontId="190" fillId="0" borderId="28" xfId="0" applyFont="1" applyFill="1" applyBorder="1" applyAlignment="1">
      <alignment horizontal="center" vertical="top"/>
    </xf>
    <xf numFmtId="0" fontId="9" fillId="0" borderId="1" xfId="0" applyFont="1" applyFill="1" applyBorder="1" applyAlignment="1">
      <alignment horizontal="center" vertical="center"/>
    </xf>
    <xf numFmtId="0" fontId="1" fillId="0" borderId="29" xfId="0" applyFont="1" applyFill="1" applyBorder="1" applyAlignment="1">
      <alignment horizontal="center" vertical="top"/>
    </xf>
    <xf numFmtId="0" fontId="200" fillId="0" borderId="29" xfId="0" applyFont="1" applyFill="1" applyBorder="1" applyAlignment="1">
      <alignment horizontal="center" vertical="center"/>
    </xf>
    <xf numFmtId="0" fontId="170" fillId="0" borderId="19" xfId="0" applyFont="1" applyFill="1" applyBorder="1" applyAlignment="1">
      <alignment horizontal="center" vertical="center" wrapText="1"/>
    </xf>
    <xf numFmtId="2" fontId="185" fillId="0" borderId="27" xfId="0" applyNumberFormat="1" applyFont="1" applyFill="1" applyBorder="1" applyAlignment="1">
      <alignment horizontal="justify" vertical="top" wrapText="1"/>
    </xf>
    <xf numFmtId="2" fontId="185" fillId="0" borderId="28" xfId="0" applyNumberFormat="1" applyFont="1" applyFill="1" applyBorder="1" applyAlignment="1">
      <alignment horizontal="justify" vertical="top" wrapText="1"/>
    </xf>
    <xf numFmtId="2" fontId="185" fillId="0" borderId="26" xfId="0" applyNumberFormat="1" applyFont="1" applyFill="1" applyBorder="1" applyAlignment="1">
      <alignment horizontal="justify" vertical="top" wrapText="1"/>
    </xf>
    <xf numFmtId="175" fontId="167" fillId="0" borderId="19" xfId="43" applyNumberFormat="1" applyFont="1" applyFill="1" applyBorder="1" applyAlignment="1">
      <alignment vertical="top"/>
    </xf>
    <xf numFmtId="49" fontId="181" fillId="38" borderId="19" xfId="0" applyNumberFormat="1" applyFont="1" applyFill="1" applyBorder="1" applyAlignment="1" quotePrefix="1">
      <alignment horizontal="left" vertical="top" wrapText="1"/>
    </xf>
    <xf numFmtId="3" fontId="167" fillId="38" borderId="19" xfId="0" applyNumberFormat="1" applyFont="1" applyFill="1" applyBorder="1" applyAlignment="1">
      <alignment horizontal="right" vertical="top"/>
    </xf>
    <xf numFmtId="0" fontId="185" fillId="0" borderId="29" xfId="0" applyFont="1" applyFill="1" applyBorder="1" applyAlignment="1">
      <alignment horizontal="center" vertical="center"/>
    </xf>
    <xf numFmtId="0" fontId="185" fillId="0" borderId="20" xfId="0" applyFont="1" applyFill="1" applyBorder="1" applyAlignment="1">
      <alignment horizontal="center" vertical="center"/>
    </xf>
    <xf numFmtId="49" fontId="185" fillId="0" borderId="20" xfId="0" applyNumberFormat="1" applyFont="1" applyFill="1" applyBorder="1" applyAlignment="1">
      <alignment vertical="top" wrapText="1"/>
    </xf>
    <xf numFmtId="0" fontId="167" fillId="0" borderId="20" xfId="0" applyFont="1" applyFill="1" applyBorder="1" applyAlignment="1">
      <alignment horizontal="center" vertical="center"/>
    </xf>
    <xf numFmtId="3" fontId="167" fillId="0" borderId="20" xfId="0" applyNumberFormat="1" applyFont="1" applyFill="1" applyBorder="1" applyAlignment="1">
      <alignment horizontal="right" vertical="top"/>
    </xf>
    <xf numFmtId="0" fontId="167" fillId="0" borderId="20" xfId="0" applyFont="1" applyFill="1" applyBorder="1" applyAlignment="1">
      <alignment vertical="top"/>
    </xf>
    <xf numFmtId="0" fontId="185" fillId="0" borderId="24" xfId="0" applyFont="1" applyFill="1" applyBorder="1" applyAlignment="1">
      <alignment horizontal="center" vertical="center"/>
    </xf>
    <xf numFmtId="49" fontId="167" fillId="0" borderId="24" xfId="0" applyNumberFormat="1" applyFont="1" applyFill="1" applyBorder="1" applyAlignment="1" quotePrefix="1">
      <alignment vertical="top" wrapText="1"/>
    </xf>
    <xf numFmtId="0" fontId="167" fillId="0" borderId="24" xfId="0" applyFont="1" applyFill="1" applyBorder="1" applyAlignment="1">
      <alignment horizontal="center" vertical="center"/>
    </xf>
    <xf numFmtId="3" fontId="167" fillId="0" borderId="24" xfId="0" applyNumberFormat="1" applyFont="1" applyFill="1" applyBorder="1" applyAlignment="1">
      <alignment horizontal="right" vertical="top"/>
    </xf>
    <xf numFmtId="3" fontId="167" fillId="0" borderId="24" xfId="0" applyNumberFormat="1" applyFont="1" applyFill="1" applyBorder="1" applyAlignment="1">
      <alignment horizontal="right" vertical="center"/>
    </xf>
    <xf numFmtId="0" fontId="167" fillId="37" borderId="19" xfId="0" applyFont="1" applyFill="1" applyBorder="1" applyAlignment="1" quotePrefix="1">
      <alignment horizontal="left" vertical="center"/>
    </xf>
    <xf numFmtId="174" fontId="167" fillId="37" borderId="19" xfId="46" applyNumberFormat="1" applyFont="1" applyFill="1" applyBorder="1" applyAlignment="1">
      <alignment horizontal="right" vertical="center"/>
    </xf>
    <xf numFmtId="0" fontId="170" fillId="0" borderId="19" xfId="0" applyFont="1" applyFill="1" applyBorder="1" applyAlignment="1">
      <alignment horizontal="center" vertical="center" wrapText="1"/>
    </xf>
    <xf numFmtId="0" fontId="194" fillId="0" borderId="19" xfId="0" applyFont="1" applyBorder="1" applyAlignment="1">
      <alignment horizontal="center" vertical="center" wrapText="1"/>
    </xf>
    <xf numFmtId="0" fontId="0" fillId="0" borderId="26" xfId="0" applyBorder="1" applyAlignment="1">
      <alignment vertical="center" wrapText="1"/>
    </xf>
    <xf numFmtId="49" fontId="185" fillId="0" borderId="27" xfId="0" applyNumberFormat="1" applyFont="1" applyFill="1" applyBorder="1" applyAlignment="1">
      <alignment vertical="center" wrapText="1"/>
    </xf>
    <xf numFmtId="0" fontId="0" fillId="0" borderId="19" xfId="0" applyBorder="1" applyAlignment="1">
      <alignment vertical="center" wrapText="1"/>
    </xf>
    <xf numFmtId="175" fontId="214" fillId="0" borderId="26" xfId="43" applyNumberFormat="1" applyFont="1" applyBorder="1" applyAlignment="1">
      <alignment vertical="center" wrapText="1"/>
    </xf>
    <xf numFmtId="49" fontId="167" fillId="0" borderId="27" xfId="0" applyNumberFormat="1" applyFont="1" applyFill="1" applyBorder="1" applyAlignment="1">
      <alignment vertical="center" wrapText="1"/>
    </xf>
    <xf numFmtId="175" fontId="215" fillId="0" borderId="0" xfId="43" applyNumberFormat="1" applyFont="1" applyFill="1" applyAlignment="1">
      <alignment vertical="top"/>
    </xf>
    <xf numFmtId="0" fontId="200" fillId="0" borderId="19" xfId="0" applyFont="1" applyBorder="1" applyAlignment="1">
      <alignment horizontal="center" vertical="center" wrapText="1"/>
    </xf>
    <xf numFmtId="0" fontId="11" fillId="0" borderId="28" xfId="0" applyFont="1" applyFill="1" applyBorder="1" applyAlignment="1" quotePrefix="1">
      <alignment horizontal="center" vertical="top"/>
    </xf>
    <xf numFmtId="3" fontId="4" fillId="0" borderId="26" xfId="0" applyNumberFormat="1" applyFont="1" applyFill="1" applyBorder="1" applyAlignment="1">
      <alignment horizontal="right" vertical="top"/>
    </xf>
    <xf numFmtId="0" fontId="5"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185" fillId="0" borderId="19" xfId="66" applyFont="1" applyBorder="1" applyAlignment="1">
      <alignment horizontal="center" vertical="center" wrapText="1"/>
      <protection/>
    </xf>
    <xf numFmtId="0" fontId="185" fillId="0" borderId="19" xfId="66" applyFont="1" applyBorder="1" applyAlignment="1">
      <alignment horizontal="left" vertical="center"/>
      <protection/>
    </xf>
    <xf numFmtId="0" fontId="167" fillId="0" borderId="19" xfId="66" applyFont="1" applyFill="1" applyBorder="1" applyAlignment="1">
      <alignment horizontal="center" vertical="center" wrapText="1"/>
      <protection/>
    </xf>
    <xf numFmtId="0" fontId="167" fillId="0" borderId="19" xfId="0" applyFont="1" applyBorder="1" applyAlignment="1">
      <alignment/>
    </xf>
    <xf numFmtId="0" fontId="185" fillId="0" borderId="19" xfId="66" applyFont="1" applyFill="1" applyBorder="1" applyAlignment="1">
      <alignment horizontal="center" vertical="center" wrapText="1"/>
      <protection/>
    </xf>
    <xf numFmtId="0" fontId="185" fillId="0" borderId="19" xfId="0" applyFont="1" applyBorder="1" applyAlignment="1">
      <alignment/>
    </xf>
    <xf numFmtId="0" fontId="185" fillId="0" borderId="19" xfId="0" applyFont="1" applyFill="1" applyBorder="1" applyAlignment="1">
      <alignment horizontal="left" vertical="center"/>
    </xf>
    <xf numFmtId="0" fontId="98" fillId="0" borderId="19" xfId="0" applyFont="1" applyFill="1" applyBorder="1" applyAlignment="1">
      <alignment vertical="top" wrapText="1"/>
    </xf>
    <xf numFmtId="49" fontId="41" fillId="0" borderId="19" xfId="0" applyNumberFormat="1" applyFont="1" applyFill="1" applyBorder="1" applyAlignment="1">
      <alignment vertical="center" wrapText="1"/>
    </xf>
    <xf numFmtId="175" fontId="203" fillId="37" borderId="19" xfId="43" applyNumberFormat="1" applyFont="1" applyFill="1" applyBorder="1" applyAlignment="1">
      <alignment horizontal="right" vertical="center"/>
    </xf>
    <xf numFmtId="175" fontId="203" fillId="37" borderId="19" xfId="43" applyNumberFormat="1" applyFont="1" applyFill="1" applyBorder="1" applyAlignment="1">
      <alignment vertical="center"/>
    </xf>
    <xf numFmtId="0" fontId="207" fillId="37" borderId="19" xfId="0" applyFont="1" applyFill="1" applyBorder="1" applyAlignment="1">
      <alignment horizontal="center" vertical="center"/>
    </xf>
    <xf numFmtId="0" fontId="192" fillId="37" borderId="27" xfId="0" applyFont="1" applyFill="1" applyBorder="1" applyAlignment="1">
      <alignment horizontal="left" vertical="center" wrapText="1"/>
    </xf>
    <xf numFmtId="0" fontId="167" fillId="0" borderId="27" xfId="0" applyFont="1" applyBorder="1" applyAlignment="1">
      <alignment/>
    </xf>
    <xf numFmtId="0" fontId="4" fillId="0" borderId="28" xfId="0" applyFont="1" applyFill="1" applyBorder="1" applyAlignment="1">
      <alignment horizontal="center" vertical="center"/>
    </xf>
    <xf numFmtId="0" fontId="185" fillId="0" borderId="27" xfId="0" applyFont="1" applyBorder="1" applyAlignment="1">
      <alignment vertical="center"/>
    </xf>
    <xf numFmtId="0" fontId="11" fillId="0" borderId="27" xfId="0" applyFont="1" applyFill="1" applyBorder="1" applyAlignment="1" quotePrefix="1">
      <alignment horizontal="center" vertical="center" wrapText="1"/>
    </xf>
    <xf numFmtId="3" fontId="4" fillId="0" borderId="27" xfId="0" applyNumberFormat="1" applyFont="1" applyFill="1" applyBorder="1" applyAlignment="1">
      <alignment horizontal="right" vertical="top"/>
    </xf>
    <xf numFmtId="49" fontId="173" fillId="0" borderId="19" xfId="0" applyNumberFormat="1" applyFont="1" applyFill="1" applyBorder="1" applyAlignment="1">
      <alignment vertical="top" wrapText="1"/>
    </xf>
    <xf numFmtId="0" fontId="192" fillId="37" borderId="19" xfId="0" applyFont="1" applyFill="1" applyBorder="1" applyAlignment="1">
      <alignment horizontal="center" vertical="center" wrapText="1"/>
    </xf>
    <xf numFmtId="0" fontId="170" fillId="0" borderId="19" xfId="0" applyFont="1" applyFill="1" applyBorder="1" applyAlignment="1">
      <alignment horizontal="center" vertical="center" wrapText="1"/>
    </xf>
    <xf numFmtId="49" fontId="168" fillId="0" borderId="19" xfId="0" applyNumberFormat="1" applyFont="1" applyFill="1" applyBorder="1" applyAlignment="1" quotePrefix="1">
      <alignment vertical="center" wrapText="1"/>
    </xf>
    <xf numFmtId="0" fontId="192" fillId="0" borderId="28" xfId="0" applyNumberFormat="1" applyFont="1" applyFill="1" applyBorder="1" applyAlignment="1">
      <alignment horizontal="justify" vertical="center" wrapText="1"/>
    </xf>
    <xf numFmtId="3" fontId="168" fillId="37" borderId="19" xfId="0" applyNumberFormat="1" applyFont="1" applyFill="1" applyBorder="1" applyAlignment="1">
      <alignment horizontal="right" vertical="top"/>
    </xf>
    <xf numFmtId="0" fontId="26" fillId="0" borderId="1" xfId="0" applyFont="1" applyBorder="1" applyAlignment="1">
      <alignment vertical="top" wrapText="1"/>
    </xf>
    <xf numFmtId="0" fontId="26" fillId="0" borderId="1" xfId="0" applyFont="1" applyFill="1" applyBorder="1" applyAlignment="1">
      <alignment horizontal="justify" vertical="top" wrapText="1"/>
    </xf>
    <xf numFmtId="0" fontId="192" fillId="0" borderId="27" xfId="0" applyFont="1" applyFill="1" applyBorder="1" applyAlignment="1">
      <alignment horizontal="justify" vertical="top" wrapText="1"/>
    </xf>
    <xf numFmtId="0" fontId="192" fillId="0" borderId="28" xfId="0" applyFont="1" applyFill="1" applyBorder="1" applyAlignment="1">
      <alignment horizontal="justify" vertical="top" wrapText="1"/>
    </xf>
    <xf numFmtId="0" fontId="215" fillId="0" borderId="0" xfId="0" applyFont="1" applyFill="1" applyAlignment="1" quotePrefix="1">
      <alignment vertical="top"/>
    </xf>
    <xf numFmtId="0" fontId="202" fillId="0" borderId="21" xfId="0" applyFont="1" applyFill="1" applyBorder="1" applyAlignment="1">
      <alignment horizontal="center" vertical="center"/>
    </xf>
    <xf numFmtId="3" fontId="202" fillId="37" borderId="21" xfId="0" applyNumberFormat="1" applyFont="1" applyFill="1" applyBorder="1" applyAlignment="1">
      <alignment horizontal="right" vertical="center"/>
    </xf>
    <xf numFmtId="0" fontId="201" fillId="0" borderId="27" xfId="0" applyFont="1" applyBorder="1" applyAlignment="1">
      <alignment horizontal="center" vertical="center"/>
    </xf>
    <xf numFmtId="49" fontId="205" fillId="0" borderId="21" xfId="0" applyNumberFormat="1" applyFont="1" applyFill="1" applyBorder="1" applyAlignment="1" quotePrefix="1">
      <alignment vertical="center" wrapText="1"/>
    </xf>
    <xf numFmtId="0" fontId="216" fillId="0" borderId="34" xfId="0" applyFont="1" applyBorder="1" applyAlignment="1">
      <alignment horizontal="justify" vertical="center"/>
    </xf>
    <xf numFmtId="0" fontId="216" fillId="0" borderId="19" xfId="0" applyFont="1" applyBorder="1" applyAlignment="1">
      <alignment horizontal="justify" vertical="center"/>
    </xf>
    <xf numFmtId="3" fontId="194" fillId="0" borderId="19" xfId="0" applyNumberFormat="1" applyFont="1" applyFill="1" applyBorder="1" applyAlignment="1">
      <alignment horizontal="right" vertical="center"/>
    </xf>
    <xf numFmtId="0" fontId="217" fillId="0" borderId="0" xfId="0" applyFont="1" applyFill="1" applyAlignment="1" quotePrefix="1">
      <alignment vertical="top"/>
    </xf>
    <xf numFmtId="0" fontId="192" fillId="0" borderId="1" xfId="0" applyFont="1" applyFill="1" applyBorder="1" applyAlignment="1">
      <alignment horizontal="center" vertical="center"/>
    </xf>
    <xf numFmtId="0" fontId="3" fillId="37" borderId="0" xfId="0" applyFont="1" applyFill="1" applyAlignment="1" quotePrefix="1">
      <alignment vertical="top"/>
    </xf>
    <xf numFmtId="175" fontId="189" fillId="0" borderId="19" xfId="43" applyNumberFormat="1" applyFont="1" applyFill="1" applyBorder="1" applyAlignment="1">
      <alignment horizontal="right" vertical="center" wrapText="1"/>
    </xf>
    <xf numFmtId="0" fontId="192" fillId="0" borderId="34" xfId="0" applyFont="1" applyFill="1" applyBorder="1" applyAlignment="1">
      <alignment horizontal="justify" vertical="top" wrapText="1"/>
    </xf>
    <xf numFmtId="0" fontId="192" fillId="0" borderId="29" xfId="0" applyFont="1" applyFill="1" applyBorder="1" applyAlignment="1">
      <alignment horizontal="justify" vertical="top" wrapText="1"/>
    </xf>
    <xf numFmtId="3" fontId="187" fillId="0" borderId="21" xfId="0" applyNumberFormat="1" applyFont="1" applyFill="1" applyBorder="1" applyAlignment="1">
      <alignment horizontal="right" vertical="top"/>
    </xf>
    <xf numFmtId="0" fontId="191" fillId="0" borderId="29" xfId="0" applyFont="1" applyFill="1" applyBorder="1" applyAlignment="1">
      <alignment horizontal="center" vertical="top"/>
    </xf>
    <xf numFmtId="0" fontId="187" fillId="0" borderId="29" xfId="0" applyFont="1" applyFill="1" applyBorder="1" applyAlignment="1">
      <alignment horizontal="center" vertical="top"/>
    </xf>
    <xf numFmtId="0" fontId="191" fillId="0" borderId="21" xfId="0" applyFont="1" applyFill="1" applyBorder="1" applyAlignment="1">
      <alignment horizontal="center" vertical="top"/>
    </xf>
    <xf numFmtId="0" fontId="192" fillId="0" borderId="19" xfId="64" applyFont="1" applyFill="1" applyBorder="1" applyAlignment="1">
      <alignment horizontal="left" vertical="center"/>
      <protection/>
    </xf>
    <xf numFmtId="0" fontId="189" fillId="0" borderId="19" xfId="64" applyFont="1" applyFill="1" applyBorder="1" applyAlignment="1">
      <alignment horizontal="center" vertical="center"/>
      <protection/>
    </xf>
    <xf numFmtId="0" fontId="189" fillId="0" borderId="19" xfId="66" applyFont="1" applyFill="1" applyBorder="1" applyAlignment="1">
      <alignment horizontal="left" vertical="center"/>
      <protection/>
    </xf>
    <xf numFmtId="3" fontId="189" fillId="0" borderId="19" xfId="64" applyNumberFormat="1" applyFont="1" applyBorder="1">
      <alignment/>
      <protection/>
    </xf>
    <xf numFmtId="0" fontId="192" fillId="0" borderId="1" xfId="64" applyFont="1" applyFill="1" applyBorder="1" applyAlignment="1">
      <alignment horizontal="left" vertical="center"/>
      <protection/>
    </xf>
    <xf numFmtId="3" fontId="189" fillId="0" borderId="1" xfId="64" applyNumberFormat="1" applyFont="1" applyBorder="1">
      <alignment/>
      <protection/>
    </xf>
    <xf numFmtId="0" fontId="189" fillId="0" borderId="19" xfId="64" applyFont="1" applyFill="1" applyBorder="1" applyAlignment="1">
      <alignment vertical="center"/>
      <protection/>
    </xf>
    <xf numFmtId="0" fontId="207" fillId="0" borderId="0" xfId="64" applyFont="1" applyFill="1" applyAlignment="1">
      <alignment horizontal="left" vertical="center"/>
      <protection/>
    </xf>
    <xf numFmtId="0" fontId="187" fillId="0" borderId="1" xfId="0" applyFont="1" applyFill="1" applyBorder="1" applyAlignment="1">
      <alignment horizontal="center" vertical="top"/>
    </xf>
    <xf numFmtId="3" fontId="187" fillId="0" borderId="1" xfId="0" applyNumberFormat="1" applyFont="1" applyFill="1" applyBorder="1" applyAlignment="1">
      <alignment horizontal="right" vertical="top"/>
    </xf>
    <xf numFmtId="49" fontId="192" fillId="0" borderId="21" xfId="0" applyNumberFormat="1" applyFont="1" applyFill="1" applyBorder="1" applyAlignment="1">
      <alignment vertical="top" wrapText="1"/>
    </xf>
    <xf numFmtId="0" fontId="187" fillId="0" borderId="21" xfId="0" applyFont="1" applyFill="1" applyBorder="1" applyAlignment="1">
      <alignment horizontal="center" vertical="center"/>
    </xf>
    <xf numFmtId="3" fontId="189" fillId="0" borderId="19" xfId="65" applyNumberFormat="1" applyFont="1" applyBorder="1" applyAlignment="1">
      <alignment horizontal="left" vertical="center"/>
      <protection/>
    </xf>
    <xf numFmtId="0" fontId="189" fillId="0" borderId="29" xfId="66" applyFont="1" applyFill="1" applyBorder="1" applyAlignment="1">
      <alignment horizontal="left" vertical="center"/>
      <protection/>
    </xf>
    <xf numFmtId="3" fontId="189" fillId="0" borderId="29" xfId="64" applyNumberFormat="1" applyFont="1" applyBorder="1">
      <alignment/>
      <protection/>
    </xf>
    <xf numFmtId="0" fontId="189" fillId="0" borderId="21" xfId="64" applyFont="1" applyFill="1" applyBorder="1" applyAlignment="1">
      <alignment horizontal="center" vertical="center"/>
      <protection/>
    </xf>
    <xf numFmtId="0" fontId="189" fillId="0" borderId="19" xfId="64" applyFont="1" applyFill="1" applyBorder="1" applyAlignment="1">
      <alignment horizontal="left" vertical="center"/>
      <protection/>
    </xf>
    <xf numFmtId="0" fontId="189" fillId="0" borderId="19" xfId="64" applyFont="1" applyFill="1" applyBorder="1" applyAlignment="1">
      <alignment horizontal="center" vertical="justify" wrapText="1"/>
      <protection/>
    </xf>
    <xf numFmtId="0" fontId="216" fillId="37" borderId="19" xfId="0" applyFont="1" applyFill="1" applyBorder="1" applyAlignment="1">
      <alignment horizontal="justify" vertical="center"/>
    </xf>
    <xf numFmtId="49" fontId="192" fillId="37" borderId="19" xfId="0" applyNumberFormat="1" applyFont="1" applyFill="1" applyBorder="1" applyAlignment="1" quotePrefix="1">
      <alignment horizontal="left" vertical="top" wrapText="1"/>
    </xf>
    <xf numFmtId="0" fontId="185" fillId="0" borderId="19" xfId="0" applyFont="1" applyFill="1" applyBorder="1" applyAlignment="1">
      <alignment horizontal="left" vertical="center" wrapText="1"/>
    </xf>
    <xf numFmtId="175" fontId="167" fillId="2" borderId="19" xfId="45" applyNumberFormat="1" applyFont="1" applyFill="1" applyBorder="1" applyAlignment="1">
      <alignment wrapText="1"/>
    </xf>
    <xf numFmtId="175" fontId="167" fillId="2" borderId="19" xfId="45" applyNumberFormat="1" applyFont="1" applyFill="1" applyBorder="1" applyAlignment="1">
      <alignment horizontal="right" wrapText="1"/>
    </xf>
    <xf numFmtId="0" fontId="167" fillId="0" borderId="35" xfId="0" applyFont="1" applyBorder="1" applyAlignment="1">
      <alignment horizontal="left" vertical="center" wrapText="1"/>
    </xf>
    <xf numFmtId="175" fontId="167" fillId="0" borderId="36" xfId="45" applyNumberFormat="1" applyFont="1" applyBorder="1" applyAlignment="1">
      <alignment horizontal="right" vertical="center" wrapText="1"/>
    </xf>
    <xf numFmtId="49" fontId="189" fillId="37" borderId="27" xfId="0" applyNumberFormat="1" applyFont="1" applyFill="1" applyBorder="1" applyAlignment="1" quotePrefix="1">
      <alignment horizontal="left" vertical="top" wrapText="1"/>
    </xf>
    <xf numFmtId="3" fontId="59" fillId="37" borderId="21" xfId="0" applyNumberFormat="1" applyFont="1" applyFill="1" applyBorder="1" applyAlignment="1">
      <alignment horizontal="right" vertical="top"/>
    </xf>
    <xf numFmtId="0" fontId="200" fillId="0" borderId="21" xfId="0" applyFont="1" applyFill="1" applyBorder="1" applyAlignment="1">
      <alignment horizontal="center" vertical="center"/>
    </xf>
    <xf numFmtId="0" fontId="1" fillId="0" borderId="1" xfId="0" applyFont="1" applyFill="1" applyBorder="1" applyAlignment="1">
      <alignment horizontal="center" vertical="top"/>
    </xf>
    <xf numFmtId="0" fontId="205" fillId="0" borderId="28" xfId="0" applyFont="1" applyBorder="1" applyAlignment="1">
      <alignment wrapText="1"/>
    </xf>
    <xf numFmtId="49" fontId="185" fillId="37" borderId="27" xfId="0" applyNumberFormat="1" applyFont="1" applyFill="1" applyBorder="1" applyAlignment="1">
      <alignment vertical="center" wrapText="1"/>
    </xf>
    <xf numFmtId="49" fontId="189" fillId="37" borderId="27" xfId="0" applyNumberFormat="1" applyFont="1" applyFill="1" applyBorder="1" applyAlignment="1" quotePrefix="1">
      <alignment vertical="center" wrapText="1"/>
    </xf>
    <xf numFmtId="175" fontId="189" fillId="0" borderId="19" xfId="43" applyNumberFormat="1" applyFont="1" applyBorder="1" applyAlignment="1">
      <alignment horizontal="right" wrapText="1"/>
    </xf>
    <xf numFmtId="49" fontId="185" fillId="37" borderId="27" xfId="0" applyNumberFormat="1" applyFont="1" applyFill="1" applyBorder="1" applyAlignment="1">
      <alignment vertical="center" wrapText="1"/>
    </xf>
    <xf numFmtId="0" fontId="11"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208" fillId="0" borderId="19" xfId="0" applyNumberFormat="1" applyFont="1" applyFill="1" applyBorder="1" applyAlignment="1">
      <alignment horizontal="justify" vertical="top" wrapText="1"/>
    </xf>
    <xf numFmtId="2" fontId="170" fillId="0" borderId="19" xfId="0" applyNumberFormat="1" applyFont="1" applyFill="1" applyBorder="1" applyAlignment="1">
      <alignment horizontal="justify" vertical="top" wrapText="1"/>
    </xf>
    <xf numFmtId="49" fontId="167" fillId="37" borderId="27" xfId="0" applyNumberFormat="1" applyFont="1" applyFill="1" applyBorder="1" applyAlignment="1" quotePrefix="1">
      <alignment vertical="center" wrapText="1"/>
    </xf>
    <xf numFmtId="0" fontId="208" fillId="0" borderId="27" xfId="0" applyFont="1" applyBorder="1" applyAlignment="1">
      <alignment wrapText="1"/>
    </xf>
    <xf numFmtId="0" fontId="208" fillId="0" borderId="19" xfId="0" applyFont="1" applyBorder="1" applyAlignment="1">
      <alignment wrapText="1"/>
    </xf>
    <xf numFmtId="3" fontId="1" fillId="37" borderId="19" xfId="0" applyNumberFormat="1" applyFont="1" applyFill="1" applyBorder="1" applyAlignment="1">
      <alignment horizontal="right" vertical="center" wrapText="1"/>
    </xf>
    <xf numFmtId="49" fontId="187" fillId="0" borderId="27" xfId="0" applyNumberFormat="1" applyFont="1" applyFill="1" applyBorder="1" applyAlignment="1">
      <alignment vertical="top" wrapText="1"/>
    </xf>
    <xf numFmtId="49" fontId="188" fillId="0" borderId="27" xfId="0" applyNumberFormat="1" applyFont="1" applyFill="1" applyBorder="1" applyAlignment="1">
      <alignment vertical="top" wrapText="1"/>
    </xf>
    <xf numFmtId="0" fontId="191" fillId="0" borderId="27" xfId="0" applyFont="1" applyFill="1" applyBorder="1" applyAlignment="1">
      <alignment horizontal="center" vertical="top"/>
    </xf>
    <xf numFmtId="0" fontId="187" fillId="0" borderId="27" xfId="0" applyFont="1" applyFill="1" applyBorder="1" applyAlignment="1">
      <alignment horizontal="center" vertical="center"/>
    </xf>
    <xf numFmtId="0" fontId="189" fillId="0" borderId="27" xfId="0" applyFont="1" applyFill="1" applyBorder="1" applyAlignment="1">
      <alignment horizontal="center" vertical="center"/>
    </xf>
    <xf numFmtId="3" fontId="187" fillId="0" borderId="27" xfId="0" applyNumberFormat="1" applyFont="1" applyFill="1" applyBorder="1" applyAlignment="1">
      <alignment horizontal="right" vertical="top"/>
    </xf>
    <xf numFmtId="49" fontId="189" fillId="37" borderId="27" xfId="0" applyNumberFormat="1" applyFont="1" applyFill="1" applyBorder="1" applyAlignment="1" quotePrefix="1">
      <alignment horizontal="center" vertical="top" wrapText="1"/>
    </xf>
    <xf numFmtId="175" fontId="189" fillId="37" borderId="27" xfId="43" applyNumberFormat="1" applyFont="1" applyFill="1" applyBorder="1" applyAlignment="1" quotePrefix="1">
      <alignment horizontal="right" vertical="top" wrapText="1"/>
    </xf>
    <xf numFmtId="0" fontId="192" fillId="0" borderId="28" xfId="0" applyNumberFormat="1" applyFont="1" applyFill="1" applyBorder="1" applyAlignment="1">
      <alignment horizontal="justify" vertical="center" wrapText="1"/>
    </xf>
    <xf numFmtId="0" fontId="189" fillId="37" borderId="19" xfId="0" applyFont="1" applyFill="1" applyBorder="1" applyAlignment="1">
      <alignment horizontal="center" vertical="center" wrapText="1"/>
    </xf>
    <xf numFmtId="0" fontId="218" fillId="0" borderId="19" xfId="0" applyFont="1" applyBorder="1" applyAlignment="1">
      <alignment horizontal="left" vertical="center" wrapText="1"/>
    </xf>
    <xf numFmtId="0" fontId="218" fillId="0" borderId="19" xfId="0" applyFont="1" applyBorder="1" applyAlignment="1">
      <alignment horizontal="center" vertical="center" wrapText="1"/>
    </xf>
    <xf numFmtId="0" fontId="218" fillId="0" borderId="19" xfId="0" applyFont="1" applyFill="1" applyBorder="1" applyAlignment="1">
      <alignment horizontal="center"/>
    </xf>
    <xf numFmtId="3" fontId="218" fillId="0" borderId="19" xfId="0" applyNumberFormat="1" applyFont="1" applyFill="1" applyBorder="1" applyAlignment="1">
      <alignment horizontal="right" vertical="center"/>
    </xf>
    <xf numFmtId="0" fontId="218" fillId="0" borderId="19" xfId="0" applyFont="1" applyFill="1" applyBorder="1" applyAlignment="1" quotePrefix="1">
      <alignment horizontal="center" vertical="center"/>
    </xf>
    <xf numFmtId="3" fontId="167" fillId="37" borderId="19" xfId="43" applyNumberFormat="1" applyFont="1" applyFill="1" applyBorder="1" applyAlignment="1">
      <alignment horizontal="right" vertical="top"/>
    </xf>
    <xf numFmtId="3" fontId="218" fillId="0" borderId="19" xfId="43" applyNumberFormat="1" applyFont="1" applyBorder="1" applyAlignment="1">
      <alignment horizontal="right" vertical="center" wrapText="1"/>
    </xf>
    <xf numFmtId="49" fontId="192" fillId="37" borderId="19" xfId="0" applyNumberFormat="1" applyFont="1" applyFill="1" applyBorder="1" applyAlignment="1" quotePrefix="1">
      <alignment horizontal="left" vertical="top" wrapText="1"/>
    </xf>
    <xf numFmtId="49" fontId="192" fillId="37" borderId="27" xfId="0" applyNumberFormat="1" applyFont="1" applyFill="1" applyBorder="1" applyAlignment="1">
      <alignment horizontal="justify" vertical="center" wrapText="1"/>
    </xf>
    <xf numFmtId="49" fontId="189" fillId="0" borderId="27" xfId="0" applyNumberFormat="1" applyFont="1" applyFill="1" applyBorder="1" applyAlignment="1">
      <alignment horizontal="justify" vertical="center" wrapText="1"/>
    </xf>
    <xf numFmtId="0" fontId="190" fillId="0" borderId="27" xfId="0" applyFont="1" applyFill="1" applyBorder="1" applyAlignment="1">
      <alignment horizontal="center" vertical="center" wrapText="1"/>
    </xf>
    <xf numFmtId="49" fontId="189" fillId="37" borderId="27" xfId="0" applyNumberFormat="1" applyFont="1" applyFill="1" applyBorder="1" applyAlignment="1" quotePrefix="1">
      <alignment horizontal="justify" vertical="center" wrapText="1"/>
    </xf>
    <xf numFmtId="3" fontId="189" fillId="0" borderId="0" xfId="0" applyNumberFormat="1" applyFont="1" applyFill="1" applyBorder="1" applyAlignment="1">
      <alignment horizontal="right" vertical="center"/>
    </xf>
    <xf numFmtId="0" fontId="109" fillId="0" borderId="26" xfId="0" applyFont="1" applyBorder="1" applyAlignment="1">
      <alignment vertical="center" wrapText="1"/>
    </xf>
    <xf numFmtId="0" fontId="188" fillId="37" borderId="29" xfId="0" applyFont="1" applyFill="1" applyBorder="1" applyAlignment="1">
      <alignment horizontal="center" vertical="center"/>
    </xf>
    <xf numFmtId="0" fontId="109" fillId="0" borderId="32" xfId="0" applyFont="1" applyBorder="1" applyAlignment="1">
      <alignment vertical="center" wrapText="1"/>
    </xf>
    <xf numFmtId="175" fontId="189" fillId="0" borderId="26" xfId="43" applyNumberFormat="1" applyFont="1" applyFill="1" applyBorder="1" applyAlignment="1">
      <alignment horizontal="right" vertical="center" wrapText="1"/>
    </xf>
    <xf numFmtId="0" fontId="190" fillId="0" borderId="19" xfId="0" applyFont="1" applyBorder="1" applyAlignment="1">
      <alignment horizontal="center" vertical="center" wrapText="1"/>
    </xf>
    <xf numFmtId="0" fontId="190" fillId="0" borderId="19" xfId="0" applyFont="1" applyBorder="1" applyAlignment="1">
      <alignment vertical="center" wrapText="1"/>
    </xf>
    <xf numFmtId="3" fontId="190" fillId="0" borderId="19" xfId="0" applyNumberFormat="1" applyFont="1" applyBorder="1" applyAlignment="1">
      <alignment horizontal="center" vertical="center" wrapText="1"/>
    </xf>
    <xf numFmtId="0" fontId="192" fillId="0" borderId="31" xfId="0" applyFont="1" applyFill="1" applyBorder="1" applyAlignment="1">
      <alignment horizontal="left" vertical="center" wrapText="1"/>
    </xf>
    <xf numFmtId="0" fontId="109" fillId="0" borderId="19" xfId="0" applyFont="1" applyBorder="1" applyAlignment="1">
      <alignment vertical="center" wrapText="1"/>
    </xf>
    <xf numFmtId="0" fontId="191" fillId="0" borderId="26" xfId="0" applyFont="1" applyFill="1" applyBorder="1" applyAlignment="1">
      <alignment horizontal="center" vertical="top"/>
    </xf>
    <xf numFmtId="175" fontId="187" fillId="0" borderId="26" xfId="45" applyNumberFormat="1" applyFont="1" applyFill="1" applyBorder="1" applyAlignment="1">
      <alignment horizontal="right" vertical="top"/>
    </xf>
    <xf numFmtId="0" fontId="169" fillId="0" borderId="29" xfId="0" applyFont="1" applyFill="1" applyBorder="1" applyAlignment="1">
      <alignment horizontal="center" vertical="center"/>
    </xf>
    <xf numFmtId="0" fontId="170" fillId="0" borderId="37" xfId="0" applyFont="1" applyBorder="1" applyAlignment="1">
      <alignment horizontal="center" vertical="center" wrapText="1"/>
    </xf>
    <xf numFmtId="0" fontId="170" fillId="0" borderId="19" xfId="0" applyFont="1" applyBorder="1" applyAlignment="1">
      <alignment vertical="center" wrapText="1"/>
    </xf>
    <xf numFmtId="3" fontId="170" fillId="0" borderId="19" xfId="0" applyNumberFormat="1" applyFont="1" applyBorder="1" applyAlignment="1">
      <alignment horizontal="center" vertical="center" wrapText="1"/>
    </xf>
    <xf numFmtId="0" fontId="192" fillId="37" borderId="29" xfId="0" applyFont="1" applyFill="1" applyBorder="1" applyAlignment="1">
      <alignment horizontal="center" vertical="center"/>
    </xf>
    <xf numFmtId="0" fontId="190" fillId="0" borderId="37" xfId="0" applyFont="1" applyBorder="1" applyAlignment="1">
      <alignment horizontal="center" vertical="center" wrapText="1"/>
    </xf>
    <xf numFmtId="3" fontId="1" fillId="37" borderId="19" xfId="0" applyNumberFormat="1" applyFont="1" applyFill="1" applyBorder="1" applyAlignment="1">
      <alignment horizontal="right" vertical="top"/>
    </xf>
    <xf numFmtId="3" fontId="1" fillId="37" borderId="24" xfId="0" applyNumberFormat="1" applyFont="1" applyFill="1" applyBorder="1" applyAlignment="1">
      <alignment horizontal="right" vertical="top"/>
    </xf>
    <xf numFmtId="0" fontId="170" fillId="0" borderId="1" xfId="0" applyFont="1" applyFill="1" applyBorder="1" applyAlignment="1">
      <alignment vertical="center" wrapText="1"/>
    </xf>
    <xf numFmtId="49" fontId="185" fillId="0" borderId="21" xfId="0" applyNumberFormat="1" applyFont="1" applyFill="1" applyBorder="1" applyAlignment="1">
      <alignment vertical="top" wrapText="1"/>
    </xf>
    <xf numFmtId="0" fontId="167" fillId="0" borderId="21" xfId="0" applyFont="1" applyFill="1" applyBorder="1" applyAlignment="1">
      <alignment horizontal="center" vertical="center"/>
    </xf>
    <xf numFmtId="3" fontId="167" fillId="0" borderId="21" xfId="0" applyNumberFormat="1" applyFont="1" applyFill="1" applyBorder="1" applyAlignment="1">
      <alignment horizontal="right" vertical="top"/>
    </xf>
    <xf numFmtId="0" fontId="167" fillId="0" borderId="21" xfId="0" applyFont="1" applyFill="1" applyBorder="1" applyAlignment="1">
      <alignment vertical="top"/>
    </xf>
    <xf numFmtId="0" fontId="170" fillId="0" borderId="19" xfId="0" applyFont="1" applyFill="1" applyBorder="1" applyAlignment="1">
      <alignment vertical="center" wrapText="1"/>
    </xf>
    <xf numFmtId="0" fontId="189" fillId="37" borderId="1" xfId="0" applyFont="1" applyFill="1" applyBorder="1" applyAlignment="1">
      <alignment vertical="center" wrapText="1"/>
    </xf>
    <xf numFmtId="0" fontId="189" fillId="37" borderId="21" xfId="0" applyFont="1" applyFill="1" applyBorder="1" applyAlignment="1">
      <alignment vertical="center" wrapText="1"/>
    </xf>
    <xf numFmtId="3" fontId="168" fillId="0" borderId="28" xfId="0" applyNumberFormat="1" applyFont="1" applyFill="1" applyBorder="1" applyAlignment="1">
      <alignment horizontal="right" vertical="top"/>
    </xf>
    <xf numFmtId="3" fontId="168" fillId="0" borderId="34" xfId="0" applyNumberFormat="1" applyFont="1" applyFill="1" applyBorder="1" applyAlignment="1">
      <alignment horizontal="right" vertical="top"/>
    </xf>
    <xf numFmtId="0" fontId="169" fillId="0" borderId="27" xfId="0" applyFont="1" applyFill="1" applyBorder="1" applyAlignment="1">
      <alignment horizontal="center" vertical="center"/>
    </xf>
    <xf numFmtId="0" fontId="168" fillId="0" borderId="29" xfId="0" applyFont="1" applyFill="1" applyBorder="1" applyAlignment="1">
      <alignment horizontal="center" vertical="center"/>
    </xf>
    <xf numFmtId="3" fontId="168" fillId="0" borderId="32" xfId="0" applyNumberFormat="1" applyFont="1" applyFill="1" applyBorder="1" applyAlignment="1">
      <alignment horizontal="right" vertical="top"/>
    </xf>
    <xf numFmtId="0" fontId="168" fillId="0" borderId="28" xfId="0" applyFont="1" applyFill="1" applyBorder="1" applyAlignment="1">
      <alignment horizontal="center" vertical="top"/>
    </xf>
    <xf numFmtId="0" fontId="168" fillId="0" borderId="34" xfId="0" applyFont="1" applyFill="1" applyBorder="1" applyAlignment="1">
      <alignment horizontal="center" vertical="top"/>
    </xf>
    <xf numFmtId="0" fontId="168" fillId="0" borderId="32" xfId="0" applyFont="1" applyFill="1" applyBorder="1" applyAlignment="1">
      <alignment horizontal="center" vertical="top"/>
    </xf>
    <xf numFmtId="0" fontId="168" fillId="0" borderId="19" xfId="0" applyFont="1" applyFill="1" applyBorder="1" applyAlignment="1">
      <alignment horizontal="center" vertical="top"/>
    </xf>
    <xf numFmtId="3" fontId="167" fillId="0" borderId="19" xfId="0" applyNumberFormat="1" applyFont="1" applyBorder="1" applyAlignment="1">
      <alignment horizontal="center" vertical="center" wrapText="1"/>
    </xf>
    <xf numFmtId="0" fontId="167" fillId="0" borderId="19" xfId="0" applyFont="1" applyBorder="1" applyAlignment="1">
      <alignment vertical="center" wrapText="1"/>
    </xf>
    <xf numFmtId="0" fontId="167" fillId="0" borderId="19" xfId="0" applyFont="1" applyBorder="1" applyAlignment="1">
      <alignment horizontal="left" vertical="center" wrapText="1"/>
    </xf>
    <xf numFmtId="0" fontId="54" fillId="37" borderId="0" xfId="0" applyFont="1" applyFill="1" applyAlignment="1">
      <alignment horizontal="center" vertical="top"/>
    </xf>
    <xf numFmtId="3" fontId="73" fillId="37" borderId="17" xfId="0" applyNumberFormat="1" applyFont="1" applyFill="1" applyBorder="1" applyAlignment="1">
      <alignment horizontal="center" vertical="center"/>
    </xf>
    <xf numFmtId="0" fontId="73" fillId="37" borderId="1" xfId="0" applyFont="1" applyFill="1" applyBorder="1" applyAlignment="1">
      <alignment horizontal="center" vertical="center" wrapText="1"/>
    </xf>
    <xf numFmtId="0" fontId="73" fillId="37" borderId="22" xfId="0" applyFont="1" applyFill="1" applyBorder="1" applyAlignment="1">
      <alignment horizontal="center" vertical="center"/>
    </xf>
    <xf numFmtId="0" fontId="200" fillId="37" borderId="19" xfId="0" applyFont="1" applyFill="1" applyBorder="1" applyAlignment="1">
      <alignment horizontal="right" vertical="center"/>
    </xf>
    <xf numFmtId="175" fontId="194" fillId="37" borderId="19" xfId="43" applyNumberFormat="1" applyFont="1" applyFill="1" applyBorder="1" applyAlignment="1">
      <alignment horizontal="right" vertical="center"/>
    </xf>
    <xf numFmtId="0" fontId="200" fillId="37" borderId="19" xfId="0" applyFont="1" applyFill="1" applyBorder="1" applyAlignment="1">
      <alignment horizontal="right" vertical="center" wrapText="1"/>
    </xf>
    <xf numFmtId="174" fontId="208" fillId="37" borderId="19" xfId="43" applyNumberFormat="1" applyFont="1" applyFill="1" applyBorder="1" applyAlignment="1">
      <alignment horizontal="center" vertical="center" wrapText="1"/>
    </xf>
    <xf numFmtId="174" fontId="208" fillId="37" borderId="19" xfId="0" applyNumberFormat="1" applyFont="1" applyFill="1" applyBorder="1" applyAlignment="1">
      <alignment/>
    </xf>
    <xf numFmtId="175" fontId="208" fillId="37" borderId="19" xfId="43" applyNumberFormat="1" applyFont="1" applyFill="1" applyBorder="1" applyAlignment="1">
      <alignment horizontal="center" vertical="center"/>
    </xf>
    <xf numFmtId="0" fontId="205" fillId="37" borderId="19" xfId="0" applyFont="1" applyFill="1" applyBorder="1" applyAlignment="1">
      <alignment horizontal="right" vertical="center"/>
    </xf>
    <xf numFmtId="175" fontId="198" fillId="37" borderId="19" xfId="43" applyNumberFormat="1" applyFont="1" applyFill="1" applyBorder="1" applyAlignment="1">
      <alignment horizontal="right" vertical="center"/>
    </xf>
    <xf numFmtId="0" fontId="3" fillId="37" borderId="0" xfId="0" applyFont="1" applyFill="1" applyAlignment="1">
      <alignment horizontal="right" vertical="center"/>
    </xf>
    <xf numFmtId="0" fontId="0" fillId="37" borderId="0" xfId="0" applyFill="1" applyAlignment="1">
      <alignment vertical="center" wrapText="1"/>
    </xf>
    <xf numFmtId="0" fontId="1" fillId="37" borderId="0" xfId="0" applyFont="1" applyFill="1" applyAlignment="1">
      <alignment horizontal="right" vertical="center"/>
    </xf>
    <xf numFmtId="0" fontId="40" fillId="39" borderId="21" xfId="0" applyFont="1" applyFill="1" applyBorder="1" applyAlignment="1">
      <alignment horizontal="center" vertical="center" wrapText="1"/>
    </xf>
    <xf numFmtId="3" fontId="208" fillId="39" borderId="19" xfId="0" applyNumberFormat="1" applyFont="1" applyFill="1" applyBorder="1" applyAlignment="1">
      <alignment horizontal="right" vertical="center"/>
    </xf>
    <xf numFmtId="3" fontId="1" fillId="39" borderId="19" xfId="0" applyNumberFormat="1" applyFont="1" applyFill="1" applyBorder="1" applyAlignment="1">
      <alignment horizontal="right" vertical="center" wrapText="1"/>
    </xf>
    <xf numFmtId="3" fontId="203" fillId="39" borderId="19" xfId="0" applyNumberFormat="1" applyFont="1" applyFill="1" applyBorder="1" applyAlignment="1">
      <alignment horizontal="right" vertical="center"/>
    </xf>
    <xf numFmtId="3" fontId="205" fillId="39" borderId="19" xfId="0" applyNumberFormat="1" applyFont="1" applyFill="1" applyBorder="1" applyAlignment="1">
      <alignment horizontal="right" vertical="center"/>
    </xf>
    <xf numFmtId="0" fontId="216" fillId="39" borderId="19" xfId="0" applyFont="1" applyFill="1" applyBorder="1" applyAlignment="1">
      <alignment horizontal="justify" vertical="center"/>
    </xf>
    <xf numFmtId="3" fontId="202" fillId="39" borderId="21" xfId="0" applyNumberFormat="1" applyFont="1" applyFill="1" applyBorder="1" applyAlignment="1">
      <alignment horizontal="right" vertical="center"/>
    </xf>
    <xf numFmtId="3" fontId="202" fillId="39" borderId="19" xfId="0" applyNumberFormat="1" applyFont="1" applyFill="1" applyBorder="1" applyAlignment="1">
      <alignment horizontal="right" vertical="center"/>
    </xf>
    <xf numFmtId="0" fontId="199" fillId="39" borderId="19" xfId="0" applyFont="1" applyFill="1" applyBorder="1" applyAlignment="1">
      <alignment horizontal="left" vertical="center" wrapText="1"/>
    </xf>
    <xf numFmtId="3" fontId="200" fillId="39" borderId="19" xfId="0" applyNumberFormat="1" applyFont="1" applyFill="1" applyBorder="1" applyAlignment="1">
      <alignment horizontal="right" vertical="center"/>
    </xf>
    <xf numFmtId="0" fontId="200" fillId="39" borderId="19" xfId="0" applyFont="1" applyFill="1" applyBorder="1" applyAlignment="1">
      <alignment vertical="top"/>
    </xf>
    <xf numFmtId="3" fontId="194" fillId="39" borderId="19" xfId="0" applyNumberFormat="1" applyFont="1" applyFill="1" applyBorder="1" applyAlignment="1">
      <alignment horizontal="right" vertical="center"/>
    </xf>
    <xf numFmtId="3" fontId="200" fillId="39" borderId="19" xfId="0" applyNumberFormat="1" applyFont="1" applyFill="1" applyBorder="1" applyAlignment="1">
      <alignment horizontal="right" vertical="center" wrapText="1"/>
    </xf>
    <xf numFmtId="174" fontId="208" fillId="39" borderId="19" xfId="43" applyNumberFormat="1" applyFont="1" applyFill="1" applyBorder="1" applyAlignment="1">
      <alignment horizontal="center" vertical="center" wrapText="1"/>
    </xf>
    <xf numFmtId="174" fontId="208" fillId="39" borderId="19" xfId="0" applyNumberFormat="1" applyFont="1" applyFill="1" applyBorder="1" applyAlignment="1">
      <alignment/>
    </xf>
    <xf numFmtId="3" fontId="200" fillId="39" borderId="19" xfId="0" applyNumberFormat="1" applyFont="1" applyFill="1" applyBorder="1" applyAlignment="1">
      <alignment horizontal="right" vertical="top"/>
    </xf>
    <xf numFmtId="4" fontId="205" fillId="39" borderId="19" xfId="0" applyNumberFormat="1" applyFont="1" applyFill="1" applyBorder="1" applyAlignment="1">
      <alignment horizontal="right" vertical="center"/>
    </xf>
    <xf numFmtId="0" fontId="187" fillId="39" borderId="19" xfId="0" applyFont="1" applyFill="1" applyBorder="1" applyAlignment="1">
      <alignment horizontal="center" wrapText="1"/>
    </xf>
    <xf numFmtId="3" fontId="206" fillId="39" borderId="19" xfId="0" applyNumberFormat="1" applyFont="1" applyFill="1" applyBorder="1" applyAlignment="1">
      <alignment horizontal="right" vertical="center"/>
    </xf>
    <xf numFmtId="3" fontId="59" fillId="39" borderId="21" xfId="0" applyNumberFormat="1" applyFont="1" applyFill="1" applyBorder="1" applyAlignment="1">
      <alignment horizontal="right" vertical="top"/>
    </xf>
    <xf numFmtId="3" fontId="1" fillId="39" borderId="19" xfId="0" applyNumberFormat="1" applyFont="1" applyFill="1" applyBorder="1" applyAlignment="1">
      <alignment horizontal="right" vertical="top"/>
    </xf>
    <xf numFmtId="3" fontId="1" fillId="39" borderId="19" xfId="0" applyNumberFormat="1" applyFont="1" applyFill="1" applyBorder="1" applyAlignment="1">
      <alignment horizontal="right"/>
    </xf>
    <xf numFmtId="3" fontId="1" fillId="39" borderId="24" xfId="0" applyNumberFormat="1" applyFont="1" applyFill="1" applyBorder="1" applyAlignment="1">
      <alignment horizontal="right" vertical="top"/>
    </xf>
    <xf numFmtId="3" fontId="1" fillId="39" borderId="0" xfId="0" applyNumberFormat="1" applyFont="1" applyFill="1" applyBorder="1" applyAlignment="1">
      <alignment horizontal="right" vertical="top"/>
    </xf>
    <xf numFmtId="0" fontId="52" fillId="39" borderId="0" xfId="0" applyFont="1" applyFill="1" applyAlignment="1">
      <alignment horizontal="center" vertical="top" wrapText="1"/>
    </xf>
    <xf numFmtId="0" fontId="2" fillId="39" borderId="0" xfId="0" applyFont="1" applyFill="1" applyAlignment="1">
      <alignment vertical="top"/>
    </xf>
    <xf numFmtId="3" fontId="1" fillId="39" borderId="0" xfId="0" applyNumberFormat="1" applyFont="1" applyFill="1" applyAlignment="1">
      <alignment horizontal="right" vertical="center"/>
    </xf>
    <xf numFmtId="3" fontId="208" fillId="38" borderId="19" xfId="0" applyNumberFormat="1" applyFont="1" applyFill="1" applyBorder="1" applyAlignment="1">
      <alignment horizontal="right" vertical="center"/>
    </xf>
    <xf numFmtId="3" fontId="1" fillId="38" borderId="19" xfId="0" applyNumberFormat="1" applyFont="1" applyFill="1" applyBorder="1" applyAlignment="1">
      <alignment horizontal="right" vertical="center" wrapText="1"/>
    </xf>
    <xf numFmtId="3" fontId="205" fillId="38" borderId="19" xfId="0" applyNumberFormat="1" applyFont="1" applyFill="1" applyBorder="1" applyAlignment="1">
      <alignment horizontal="right" vertical="center"/>
    </xf>
    <xf numFmtId="0" fontId="216" fillId="38" borderId="19" xfId="0" applyFont="1" applyFill="1" applyBorder="1" applyAlignment="1">
      <alignment horizontal="justify" vertical="center"/>
    </xf>
    <xf numFmtId="3" fontId="200" fillId="38" borderId="19" xfId="0" applyNumberFormat="1" applyFont="1" applyFill="1" applyBorder="1" applyAlignment="1">
      <alignment horizontal="right" vertical="center"/>
    </xf>
    <xf numFmtId="0" fontId="199" fillId="38" borderId="19" xfId="0" applyFont="1" applyFill="1" applyBorder="1" applyAlignment="1">
      <alignment horizontal="left" vertical="center" wrapText="1"/>
    </xf>
    <xf numFmtId="3" fontId="200" fillId="38" borderId="19" xfId="0" applyNumberFormat="1" applyFont="1" applyFill="1" applyBorder="1" applyAlignment="1">
      <alignment horizontal="right" vertical="top"/>
    </xf>
    <xf numFmtId="3" fontId="194" fillId="38" borderId="19" xfId="0" applyNumberFormat="1" applyFont="1" applyFill="1" applyBorder="1" applyAlignment="1">
      <alignment horizontal="right" vertical="center"/>
    </xf>
    <xf numFmtId="3" fontId="200" fillId="38" borderId="19" xfId="0" applyNumberFormat="1" applyFont="1" applyFill="1" applyBorder="1" applyAlignment="1">
      <alignment horizontal="right" vertical="center" wrapText="1"/>
    </xf>
    <xf numFmtId="174" fontId="208" fillId="38" borderId="19" xfId="43" applyNumberFormat="1" applyFont="1" applyFill="1" applyBorder="1" applyAlignment="1">
      <alignment horizontal="center" vertical="center" wrapText="1"/>
    </xf>
    <xf numFmtId="174" fontId="208" fillId="38" borderId="19" xfId="0" applyNumberFormat="1" applyFont="1" applyFill="1" applyBorder="1" applyAlignment="1">
      <alignment/>
    </xf>
    <xf numFmtId="4" fontId="205" fillId="38" borderId="19" xfId="0" applyNumberFormat="1" applyFont="1" applyFill="1" applyBorder="1" applyAlignment="1">
      <alignment horizontal="right" vertical="center"/>
    </xf>
    <xf numFmtId="3" fontId="59" fillId="38" borderId="21" xfId="0" applyNumberFormat="1" applyFont="1" applyFill="1" applyBorder="1" applyAlignment="1">
      <alignment horizontal="right" vertical="top"/>
    </xf>
    <xf numFmtId="3" fontId="1" fillId="38" borderId="19" xfId="0" applyNumberFormat="1" applyFont="1" applyFill="1" applyBorder="1" applyAlignment="1">
      <alignment horizontal="right" vertical="top"/>
    </xf>
    <xf numFmtId="3" fontId="1" fillId="38" borderId="19" xfId="0" applyNumberFormat="1" applyFont="1" applyFill="1" applyBorder="1" applyAlignment="1">
      <alignment horizontal="right"/>
    </xf>
    <xf numFmtId="3" fontId="1" fillId="38" borderId="24" xfId="0" applyNumberFormat="1" applyFont="1" applyFill="1" applyBorder="1" applyAlignment="1">
      <alignment horizontal="right" vertical="top"/>
    </xf>
    <xf numFmtId="0" fontId="171" fillId="39" borderId="21" xfId="0" applyFont="1" applyFill="1" applyBorder="1" applyAlignment="1">
      <alignment horizontal="center" vertical="center"/>
    </xf>
    <xf numFmtId="3" fontId="200" fillId="39" borderId="21" xfId="0" applyNumberFormat="1" applyFont="1" applyFill="1" applyBorder="1" applyAlignment="1">
      <alignment horizontal="right" vertical="center"/>
    </xf>
    <xf numFmtId="0" fontId="168" fillId="39" borderId="19" xfId="0" applyFont="1" applyFill="1" applyBorder="1" applyAlignment="1">
      <alignment horizontal="center" wrapText="1"/>
    </xf>
    <xf numFmtId="3" fontId="200" fillId="39" borderId="0" xfId="0" applyNumberFormat="1" applyFont="1" applyFill="1" applyBorder="1" applyAlignment="1">
      <alignment horizontal="right" vertical="top"/>
    </xf>
    <xf numFmtId="0" fontId="219" fillId="39" borderId="0" xfId="0" applyFont="1" applyFill="1" applyAlignment="1">
      <alignment horizontal="center" vertical="top"/>
    </xf>
    <xf numFmtId="0" fontId="208" fillId="39" borderId="0" xfId="0" applyFont="1" applyFill="1" applyAlignment="1">
      <alignment horizontal="center" vertical="top"/>
    </xf>
    <xf numFmtId="0" fontId="220" fillId="39" borderId="0" xfId="0" applyFont="1" applyFill="1" applyAlignment="1">
      <alignment horizontal="center" vertical="top"/>
    </xf>
    <xf numFmtId="0" fontId="221" fillId="39" borderId="0" xfId="0" applyFont="1" applyFill="1" applyAlignment="1">
      <alignment vertical="top"/>
    </xf>
    <xf numFmtId="3" fontId="200" fillId="39" borderId="0" xfId="0" applyNumberFormat="1" applyFont="1" applyFill="1" applyAlignment="1">
      <alignment horizontal="right" vertical="center"/>
    </xf>
    <xf numFmtId="0" fontId="199" fillId="39" borderId="19" xfId="0" applyFont="1" applyFill="1" applyBorder="1" applyAlignment="1">
      <alignment horizontal="left" vertical="top" wrapText="1"/>
    </xf>
    <xf numFmtId="175" fontId="194" fillId="39" borderId="19" xfId="43" applyNumberFormat="1" applyFont="1" applyFill="1" applyBorder="1" applyAlignment="1">
      <alignment horizontal="right" vertical="center"/>
    </xf>
    <xf numFmtId="3" fontId="198" fillId="39" borderId="19" xfId="0" applyNumberFormat="1" applyFont="1" applyFill="1" applyBorder="1" applyAlignment="1">
      <alignment horizontal="right" vertical="center"/>
    </xf>
    <xf numFmtId="0" fontId="222" fillId="39" borderId="0" xfId="0" applyFont="1" applyFill="1" applyAlignment="1">
      <alignment horizontal="center" vertical="top"/>
    </xf>
    <xf numFmtId="3" fontId="223" fillId="39" borderId="0" xfId="0" applyNumberFormat="1" applyFont="1" applyFill="1" applyAlignment="1">
      <alignment horizontal="right" vertical="center"/>
    </xf>
    <xf numFmtId="3" fontId="224" fillId="39" borderId="0" xfId="0" applyNumberFormat="1" applyFont="1" applyFill="1" applyAlignment="1">
      <alignment horizontal="right" vertical="center"/>
    </xf>
    <xf numFmtId="0" fontId="225" fillId="39" borderId="0" xfId="0" applyFont="1" applyFill="1" applyAlignment="1">
      <alignment vertical="top"/>
    </xf>
    <xf numFmtId="175" fontId="205" fillId="38" borderId="19" xfId="43" applyNumberFormat="1" applyFont="1" applyFill="1" applyBorder="1" applyAlignment="1">
      <alignment vertical="center"/>
    </xf>
    <xf numFmtId="3" fontId="202" fillId="38" borderId="21" xfId="0" applyNumberFormat="1" applyFont="1" applyFill="1" applyBorder="1" applyAlignment="1">
      <alignment horizontal="right" vertical="center"/>
    </xf>
    <xf numFmtId="3" fontId="202" fillId="38" borderId="19" xfId="0" applyNumberFormat="1" applyFont="1" applyFill="1" applyBorder="1" applyAlignment="1">
      <alignment horizontal="right" vertical="center"/>
    </xf>
    <xf numFmtId="0" fontId="199" fillId="38" borderId="19" xfId="0" applyFont="1" applyFill="1" applyBorder="1" applyAlignment="1">
      <alignment horizontal="left" vertical="top" wrapText="1"/>
    </xf>
    <xf numFmtId="0" fontId="187" fillId="38" borderId="19" xfId="0" applyFont="1" applyFill="1" applyBorder="1" applyAlignment="1">
      <alignment horizontal="center" wrapText="1"/>
    </xf>
    <xf numFmtId="3" fontId="1" fillId="38" borderId="0" xfId="0" applyNumberFormat="1" applyFont="1" applyFill="1" applyBorder="1" applyAlignment="1">
      <alignment horizontal="right" vertical="top"/>
    </xf>
    <xf numFmtId="0" fontId="54" fillId="38" borderId="0" xfId="0" applyFont="1" applyFill="1" applyAlignment="1">
      <alignment horizontal="center" vertical="top"/>
    </xf>
    <xf numFmtId="3" fontId="52" fillId="38" borderId="0" xfId="0" applyNumberFormat="1" applyFont="1" applyFill="1" applyAlignment="1">
      <alignment horizontal="right" vertical="center"/>
    </xf>
    <xf numFmtId="3" fontId="6" fillId="38" borderId="0" xfId="0" applyNumberFormat="1" applyFont="1" applyFill="1" applyAlignment="1">
      <alignment horizontal="right" vertical="center"/>
    </xf>
    <xf numFmtId="0" fontId="96" fillId="38" borderId="0" xfId="0" applyFont="1" applyFill="1" applyAlignment="1">
      <alignment horizontal="center" vertical="top"/>
    </xf>
    <xf numFmtId="0" fontId="2" fillId="38" borderId="0" xfId="0" applyFont="1" applyFill="1" applyAlignment="1">
      <alignment vertical="top"/>
    </xf>
    <xf numFmtId="3" fontId="1" fillId="38" borderId="0" xfId="0" applyNumberFormat="1" applyFont="1" applyFill="1" applyAlignment="1">
      <alignment horizontal="right" vertical="center"/>
    </xf>
    <xf numFmtId="0" fontId="40" fillId="8" borderId="21" xfId="0" applyFont="1" applyFill="1" applyBorder="1" applyAlignment="1">
      <alignment horizontal="center" vertical="center" wrapText="1"/>
    </xf>
    <xf numFmtId="3" fontId="208" fillId="8" borderId="19" xfId="0" applyNumberFormat="1" applyFont="1" applyFill="1" applyBorder="1" applyAlignment="1">
      <alignment horizontal="right" vertical="center"/>
    </xf>
    <xf numFmtId="3" fontId="1" fillId="8" borderId="19" xfId="0" applyNumberFormat="1" applyFont="1" applyFill="1" applyBorder="1" applyAlignment="1">
      <alignment horizontal="right" vertical="center" wrapText="1"/>
    </xf>
    <xf numFmtId="3" fontId="205" fillId="8" borderId="19" xfId="0" applyNumberFormat="1" applyFont="1" applyFill="1" applyBorder="1" applyAlignment="1">
      <alignment horizontal="right" vertical="center"/>
    </xf>
    <xf numFmtId="0" fontId="216" fillId="8" borderId="19" xfId="0" applyFont="1" applyFill="1" applyBorder="1" applyAlignment="1">
      <alignment horizontal="justify" vertical="center"/>
    </xf>
    <xf numFmtId="3" fontId="202" fillId="8" borderId="21" xfId="0" applyNumberFormat="1" applyFont="1" applyFill="1" applyBorder="1" applyAlignment="1">
      <alignment horizontal="right" vertical="center"/>
    </xf>
    <xf numFmtId="3" fontId="202" fillId="8" borderId="19" xfId="0" applyNumberFormat="1" applyFont="1" applyFill="1" applyBorder="1" applyAlignment="1">
      <alignment horizontal="right" vertical="center"/>
    </xf>
    <xf numFmtId="0" fontId="199" fillId="8" borderId="19" xfId="0" applyFont="1" applyFill="1" applyBorder="1" applyAlignment="1">
      <alignment horizontal="left" vertical="center" wrapText="1"/>
    </xf>
    <xf numFmtId="0" fontId="199" fillId="8" borderId="19" xfId="0" applyFont="1" applyFill="1" applyBorder="1" applyAlignment="1">
      <alignment horizontal="left" vertical="top" wrapText="1"/>
    </xf>
    <xf numFmtId="3" fontId="200" fillId="8" borderId="19" xfId="0" applyNumberFormat="1" applyFont="1" applyFill="1" applyBorder="1" applyAlignment="1">
      <alignment horizontal="right" vertical="center"/>
    </xf>
    <xf numFmtId="3" fontId="194" fillId="8" borderId="19" xfId="0" applyNumberFormat="1" applyFont="1" applyFill="1" applyBorder="1" applyAlignment="1">
      <alignment horizontal="right" vertical="center"/>
    </xf>
    <xf numFmtId="3" fontId="200" fillId="8" borderId="19" xfId="0" applyNumberFormat="1" applyFont="1" applyFill="1" applyBorder="1" applyAlignment="1">
      <alignment horizontal="right" vertical="center" wrapText="1"/>
    </xf>
    <xf numFmtId="174" fontId="208" fillId="8" borderId="19" xfId="43" applyNumberFormat="1" applyFont="1" applyFill="1" applyBorder="1" applyAlignment="1">
      <alignment horizontal="center" vertical="center" wrapText="1"/>
    </xf>
    <xf numFmtId="174" fontId="208" fillId="8" borderId="19" xfId="0" applyNumberFormat="1" applyFont="1" applyFill="1" applyBorder="1" applyAlignment="1">
      <alignment/>
    </xf>
    <xf numFmtId="3" fontId="200" fillId="8" borderId="19" xfId="0" applyNumberFormat="1" applyFont="1" applyFill="1" applyBorder="1" applyAlignment="1">
      <alignment horizontal="right" vertical="top"/>
    </xf>
    <xf numFmtId="165" fontId="205" fillId="8" borderId="19" xfId="43" applyFont="1" applyFill="1" applyBorder="1" applyAlignment="1">
      <alignment horizontal="right" vertical="center"/>
    </xf>
    <xf numFmtId="4" fontId="205" fillId="8" borderId="19" xfId="0" applyNumberFormat="1" applyFont="1" applyFill="1" applyBorder="1" applyAlignment="1">
      <alignment horizontal="right" vertical="center"/>
    </xf>
    <xf numFmtId="0" fontId="200" fillId="8" borderId="19" xfId="0" applyFont="1" applyFill="1" applyBorder="1" applyAlignment="1">
      <alignment vertical="center"/>
    </xf>
    <xf numFmtId="0" fontId="187" fillId="8" borderId="19" xfId="0" applyFont="1" applyFill="1" applyBorder="1" applyAlignment="1">
      <alignment horizontal="center" wrapText="1"/>
    </xf>
    <xf numFmtId="175" fontId="206" fillId="8" borderId="19" xfId="43" applyNumberFormat="1" applyFont="1" applyFill="1" applyBorder="1" applyAlignment="1">
      <alignment vertical="center" wrapText="1"/>
    </xf>
    <xf numFmtId="0" fontId="205" fillId="8" borderId="19" xfId="0" applyFont="1" applyFill="1" applyBorder="1" applyAlignment="1">
      <alignment vertical="center" wrapText="1"/>
    </xf>
    <xf numFmtId="0" fontId="194" fillId="8" borderId="19" xfId="0" applyFont="1" applyFill="1" applyBorder="1" applyAlignment="1">
      <alignment vertical="top"/>
    </xf>
    <xf numFmtId="3" fontId="59" fillId="8" borderId="21" xfId="0" applyNumberFormat="1" applyFont="1" applyFill="1" applyBorder="1" applyAlignment="1">
      <alignment horizontal="right" vertical="top"/>
    </xf>
    <xf numFmtId="3" fontId="1" fillId="8" borderId="19" xfId="0" applyNumberFormat="1" applyFont="1" applyFill="1" applyBorder="1" applyAlignment="1">
      <alignment horizontal="right" vertical="top"/>
    </xf>
    <xf numFmtId="3" fontId="1" fillId="8" borderId="19" xfId="0" applyNumberFormat="1" applyFont="1" applyFill="1" applyBorder="1" applyAlignment="1">
      <alignment horizontal="right"/>
    </xf>
    <xf numFmtId="3" fontId="1" fillId="8" borderId="24" xfId="0" applyNumberFormat="1" applyFont="1" applyFill="1" applyBorder="1" applyAlignment="1">
      <alignment horizontal="right" vertical="top"/>
    </xf>
    <xf numFmtId="3" fontId="1" fillId="8" borderId="0" xfId="0" applyNumberFormat="1" applyFont="1" applyFill="1" applyBorder="1" applyAlignment="1">
      <alignment horizontal="right" vertical="top"/>
    </xf>
    <xf numFmtId="3" fontId="52" fillId="8" borderId="0" xfId="0" applyNumberFormat="1" applyFont="1" applyFill="1" applyAlignment="1">
      <alignment horizontal="right" vertical="center"/>
    </xf>
    <xf numFmtId="0" fontId="97" fillId="8" borderId="0" xfId="0" applyFont="1" applyFill="1" applyAlignment="1">
      <alignment vertical="top"/>
    </xf>
    <xf numFmtId="0" fontId="2" fillId="8" borderId="0" xfId="0" applyFont="1" applyFill="1" applyAlignment="1">
      <alignment vertical="top"/>
    </xf>
    <xf numFmtId="3" fontId="1" fillId="8" borderId="0" xfId="0" applyNumberFormat="1" applyFont="1" applyFill="1" applyAlignment="1">
      <alignment horizontal="right" vertical="center"/>
    </xf>
    <xf numFmtId="0" fontId="40" fillId="8" borderId="21" xfId="0" applyFont="1" applyFill="1" applyBorder="1" applyAlignment="1">
      <alignment horizontal="center" vertical="center"/>
    </xf>
    <xf numFmtId="3" fontId="226" fillId="8" borderId="19" xfId="0" applyNumberFormat="1" applyFont="1" applyFill="1" applyBorder="1" applyAlignment="1">
      <alignment horizontal="right" vertical="center"/>
    </xf>
    <xf numFmtId="3" fontId="203" fillId="8" borderId="19" xfId="0" applyNumberFormat="1" applyFont="1" applyFill="1" applyBorder="1" applyAlignment="1">
      <alignment horizontal="right" vertical="center"/>
    </xf>
    <xf numFmtId="174" fontId="208" fillId="0" borderId="19" xfId="0" applyNumberFormat="1" applyFont="1" applyFill="1" applyBorder="1" applyAlignment="1">
      <alignment vertical="center"/>
    </xf>
    <xf numFmtId="0" fontId="192" fillId="0" borderId="27" xfId="0" applyFont="1" applyFill="1" applyBorder="1" applyAlignment="1">
      <alignment vertical="top"/>
    </xf>
    <xf numFmtId="0" fontId="196" fillId="0" borderId="19" xfId="0" applyFont="1" applyFill="1" applyBorder="1" applyAlignment="1">
      <alignment vertical="top"/>
    </xf>
    <xf numFmtId="0" fontId="196" fillId="0" borderId="28" xfId="0" applyFont="1" applyFill="1" applyBorder="1" applyAlignment="1">
      <alignment vertical="top"/>
    </xf>
    <xf numFmtId="0" fontId="167" fillId="0" borderId="1" xfId="0" applyFont="1" applyBorder="1" applyAlignment="1">
      <alignment vertical="center" wrapText="1"/>
    </xf>
    <xf numFmtId="0" fontId="185" fillId="0" borderId="27" xfId="0" applyFont="1" applyBorder="1" applyAlignment="1">
      <alignment vertical="center" wrapText="1"/>
    </xf>
    <xf numFmtId="0" fontId="169" fillId="0" borderId="27" xfId="0" applyFont="1" applyBorder="1" applyAlignment="1">
      <alignment vertical="center" wrapText="1"/>
    </xf>
    <xf numFmtId="0" fontId="32" fillId="0" borderId="38" xfId="0" applyFont="1" applyFill="1" applyBorder="1" applyAlignment="1">
      <alignment vertical="top"/>
    </xf>
    <xf numFmtId="0" fontId="26" fillId="0" borderId="19" xfId="0" applyFont="1" applyFill="1" applyBorder="1" applyAlignment="1">
      <alignment horizontal="justify" vertical="top" wrapText="1"/>
    </xf>
    <xf numFmtId="0" fontId="26" fillId="0" borderId="20" xfId="0" applyFont="1" applyBorder="1" applyAlignment="1">
      <alignment vertical="top" wrapText="1"/>
    </xf>
    <xf numFmtId="0" fontId="185" fillId="0" borderId="31" xfId="0" applyFont="1" applyFill="1" applyBorder="1" applyAlignment="1">
      <alignment horizontal="left" vertical="center" wrapText="1"/>
    </xf>
    <xf numFmtId="0" fontId="197" fillId="0" borderId="32" xfId="0" applyFont="1" applyBorder="1" applyAlignment="1">
      <alignment vertical="center" wrapText="1"/>
    </xf>
    <xf numFmtId="0" fontId="197" fillId="0" borderId="26" xfId="0" applyFont="1" applyBorder="1" applyAlignment="1">
      <alignment vertical="center" wrapText="1"/>
    </xf>
    <xf numFmtId="0" fontId="192" fillId="0" borderId="31" xfId="0" applyFont="1" applyFill="1" applyBorder="1" applyAlignment="1">
      <alignment horizontal="left" vertical="center" wrapText="1"/>
    </xf>
    <xf numFmtId="0" fontId="109" fillId="0" borderId="32" xfId="0" applyFont="1" applyBorder="1" applyAlignment="1">
      <alignment vertical="center" wrapText="1"/>
    </xf>
    <xf numFmtId="0" fontId="109" fillId="0" borderId="26" xfId="0" applyFont="1" applyBorder="1" applyAlignment="1">
      <alignment vertical="center" wrapText="1"/>
    </xf>
    <xf numFmtId="0" fontId="192" fillId="0" borderId="29" xfId="0" applyFont="1" applyFill="1" applyBorder="1" applyAlignment="1">
      <alignment horizontal="center" vertical="center" wrapText="1"/>
    </xf>
    <xf numFmtId="0" fontId="0" fillId="0" borderId="1" xfId="0" applyBorder="1" applyAlignment="1">
      <alignment horizontal="center" vertical="center" wrapText="1"/>
    </xf>
    <xf numFmtId="49" fontId="189" fillId="0" borderId="29"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195" fillId="0" borderId="27" xfId="0" applyNumberFormat="1" applyFont="1" applyBorder="1" applyAlignment="1" quotePrefix="1">
      <alignment horizontal="justify" wrapText="1"/>
    </xf>
    <xf numFmtId="0" fontId="195" fillId="0" borderId="28" xfId="0" applyNumberFormat="1" applyFont="1" applyBorder="1" applyAlignment="1" quotePrefix="1">
      <alignment horizontal="justify" wrapText="1"/>
    </xf>
    <xf numFmtId="0" fontId="195" fillId="0" borderId="26" xfId="0" applyNumberFormat="1" applyFont="1" applyBorder="1" applyAlignment="1" quotePrefix="1">
      <alignment horizontal="justify" wrapText="1"/>
    </xf>
    <xf numFmtId="49" fontId="192" fillId="37" borderId="27" xfId="0" applyNumberFormat="1" applyFont="1" applyFill="1" applyBorder="1" applyAlignment="1">
      <alignment horizontal="justify" vertical="center" wrapText="1"/>
    </xf>
    <xf numFmtId="0" fontId="205" fillId="0" borderId="28" xfId="0" applyFont="1" applyBorder="1" applyAlignment="1">
      <alignment horizontal="justify" wrapText="1"/>
    </xf>
    <xf numFmtId="0" fontId="205" fillId="0" borderId="26" xfId="0" applyFont="1" applyBorder="1" applyAlignment="1">
      <alignment horizontal="justify" wrapText="1"/>
    </xf>
    <xf numFmtId="0" fontId="185" fillId="0" borderId="31" xfId="0" applyFont="1" applyBorder="1" applyAlignment="1">
      <alignment vertical="center" wrapText="1"/>
    </xf>
    <xf numFmtId="0" fontId="169" fillId="0" borderId="28" xfId="0" applyFont="1" applyBorder="1" applyAlignment="1">
      <alignment vertical="center" wrapText="1"/>
    </xf>
    <xf numFmtId="0" fontId="169" fillId="0" borderId="26" xfId="0" applyFont="1" applyBorder="1" applyAlignment="1">
      <alignment vertical="center" wrapText="1"/>
    </xf>
    <xf numFmtId="2" fontId="192" fillId="37" borderId="27" xfId="0" applyNumberFormat="1" applyFont="1" applyFill="1" applyBorder="1" applyAlignment="1">
      <alignment horizontal="justify" vertical="center" wrapText="1"/>
    </xf>
    <xf numFmtId="0" fontId="26" fillId="0" borderId="28" xfId="0" applyFont="1" applyBorder="1" applyAlignment="1">
      <alignment horizontal="justify" vertical="center" wrapText="1"/>
    </xf>
    <xf numFmtId="0" fontId="26" fillId="0" borderId="26" xfId="0" applyFont="1" applyBorder="1" applyAlignment="1">
      <alignment horizontal="justify" vertical="center" wrapText="1"/>
    </xf>
    <xf numFmtId="2" fontId="185" fillId="0" borderId="27" xfId="0" applyNumberFormat="1" applyFont="1" applyFill="1" applyBorder="1" applyAlignment="1">
      <alignment horizontal="justify" vertical="center" wrapText="1"/>
    </xf>
    <xf numFmtId="0" fontId="208" fillId="0" borderId="28" xfId="0" applyFont="1" applyFill="1" applyBorder="1" applyAlignment="1">
      <alignment horizontal="justify" vertical="center" wrapText="1"/>
    </xf>
    <xf numFmtId="0" fontId="208" fillId="0" borderId="26" xfId="0" applyFont="1" applyFill="1" applyBorder="1" applyAlignment="1">
      <alignment horizontal="justify" vertical="center" wrapText="1"/>
    </xf>
    <xf numFmtId="0" fontId="192"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92" fillId="0" borderId="27" xfId="0" applyFont="1" applyFill="1" applyBorder="1" applyAlignment="1">
      <alignment horizontal="justify" vertical="center" wrapText="1"/>
    </xf>
    <xf numFmtId="0" fontId="192" fillId="0" borderId="28" xfId="0" applyFont="1" applyFill="1" applyBorder="1" applyAlignment="1">
      <alignment horizontal="justify" vertical="center" wrapText="1"/>
    </xf>
    <xf numFmtId="0" fontId="192" fillId="0" borderId="26" xfId="0" applyFont="1" applyFill="1" applyBorder="1" applyAlignment="1">
      <alignment horizontal="justify" vertical="center" wrapText="1"/>
    </xf>
    <xf numFmtId="49" fontId="192" fillId="37" borderId="27" xfId="0" applyNumberFormat="1" applyFont="1" applyFill="1" applyBorder="1" applyAlignment="1" quotePrefix="1">
      <alignment vertical="top" wrapText="1"/>
    </xf>
    <xf numFmtId="0" fontId="27" fillId="0" borderId="28" xfId="0" applyFont="1" applyBorder="1" applyAlignment="1">
      <alignment wrapText="1"/>
    </xf>
    <xf numFmtId="0" fontId="27" fillId="0" borderId="26" xfId="0" applyFont="1" applyBorder="1" applyAlignment="1">
      <alignment wrapText="1"/>
    </xf>
    <xf numFmtId="49" fontId="227" fillId="0" borderId="27" xfId="0" applyNumberFormat="1" applyFont="1" applyFill="1" applyBorder="1" applyAlignment="1">
      <alignment horizontal="justify" vertical="center" wrapText="1"/>
    </xf>
    <xf numFmtId="0" fontId="228" fillId="0" borderId="28" xfId="0" applyFont="1" applyBorder="1" applyAlignment="1">
      <alignment horizontal="justify" wrapText="1"/>
    </xf>
    <xf numFmtId="0" fontId="228" fillId="0" borderId="26" xfId="0" applyFont="1" applyBorder="1" applyAlignment="1">
      <alignment horizontal="justify" wrapText="1"/>
    </xf>
    <xf numFmtId="49" fontId="169" fillId="0" borderId="27" xfId="0" applyNumberFormat="1" applyFont="1" applyFill="1" applyBorder="1" applyAlignment="1">
      <alignment vertical="center" wrapText="1"/>
    </xf>
    <xf numFmtId="0" fontId="200" fillId="0" borderId="28" xfId="0" applyFont="1" applyBorder="1" applyAlignment="1">
      <alignment wrapText="1"/>
    </xf>
    <xf numFmtId="0" fontId="200" fillId="0" borderId="26" xfId="0" applyFont="1" applyBorder="1" applyAlignment="1">
      <alignment wrapText="1"/>
    </xf>
    <xf numFmtId="0" fontId="185" fillId="0" borderId="27" xfId="0" applyFont="1" applyFill="1" applyBorder="1" applyAlignment="1">
      <alignment horizontal="justify" vertical="center" wrapText="1"/>
    </xf>
    <xf numFmtId="0" fontId="26" fillId="0" borderId="28" xfId="0" applyFont="1" applyBorder="1" applyAlignment="1">
      <alignment/>
    </xf>
    <xf numFmtId="0" fontId="26" fillId="0" borderId="26" xfId="0" applyFont="1" applyBorder="1" applyAlignment="1">
      <alignment/>
    </xf>
    <xf numFmtId="49" fontId="185" fillId="37" borderId="27" xfId="0" applyNumberFormat="1" applyFont="1" applyFill="1" applyBorder="1" applyAlignment="1" quotePrefix="1">
      <alignment vertical="center" wrapText="1"/>
    </xf>
    <xf numFmtId="0" fontId="208" fillId="0" borderId="28" xfId="0" applyFont="1" applyBorder="1" applyAlignment="1">
      <alignment vertical="center" wrapText="1"/>
    </xf>
    <xf numFmtId="0" fontId="208" fillId="0" borderId="26" xfId="0" applyFont="1" applyBorder="1" applyAlignment="1">
      <alignment vertical="center" wrapText="1"/>
    </xf>
    <xf numFmtId="2" fontId="185" fillId="0" borderId="27" xfId="0" applyNumberFormat="1" applyFont="1" applyFill="1" applyBorder="1" applyAlignment="1">
      <alignment horizontal="justify" vertical="top" wrapText="1"/>
    </xf>
    <xf numFmtId="2" fontId="185" fillId="0" borderId="28" xfId="0" applyNumberFormat="1" applyFont="1" applyFill="1" applyBorder="1" applyAlignment="1">
      <alignment horizontal="justify" vertical="top" wrapText="1"/>
    </xf>
    <xf numFmtId="2" fontId="185" fillId="0" borderId="26" xfId="0" applyNumberFormat="1" applyFont="1" applyFill="1" applyBorder="1" applyAlignment="1">
      <alignment horizontal="justify" vertical="top" wrapText="1"/>
    </xf>
    <xf numFmtId="2" fontId="192" fillId="37" borderId="28" xfId="0" applyNumberFormat="1" applyFont="1" applyFill="1" applyBorder="1" applyAlignment="1">
      <alignment horizontal="justify" vertical="center" wrapText="1"/>
    </xf>
    <xf numFmtId="2" fontId="192" fillId="37" borderId="26" xfId="0" applyNumberFormat="1" applyFont="1" applyFill="1" applyBorder="1" applyAlignment="1">
      <alignment horizontal="justify" vertical="center" wrapText="1"/>
    </xf>
    <xf numFmtId="49" fontId="185" fillId="37" borderId="32" xfId="0" applyNumberFormat="1" applyFont="1" applyFill="1" applyBorder="1" applyAlignment="1">
      <alignment vertical="top" wrapText="1"/>
    </xf>
    <xf numFmtId="0" fontId="167" fillId="37" borderId="32" xfId="0" applyFont="1" applyFill="1" applyBorder="1" applyAlignment="1">
      <alignment wrapText="1"/>
    </xf>
    <xf numFmtId="0" fontId="167" fillId="37" borderId="30" xfId="0" applyFont="1" applyFill="1" applyBorder="1" applyAlignment="1">
      <alignment wrapText="1"/>
    </xf>
    <xf numFmtId="49" fontId="192" fillId="37" borderId="27" xfId="0" applyNumberFormat="1" applyFont="1" applyFill="1" applyBorder="1" applyAlignment="1">
      <alignment horizontal="justify" vertical="top" wrapText="1"/>
    </xf>
    <xf numFmtId="0" fontId="27" fillId="0" borderId="28" xfId="0" applyFont="1" applyBorder="1" applyAlignment="1">
      <alignment horizontal="justify" wrapText="1"/>
    </xf>
    <xf numFmtId="0" fontId="27" fillId="0" borderId="26" xfId="0" applyFont="1" applyBorder="1" applyAlignment="1">
      <alignment horizontal="justify" wrapText="1"/>
    </xf>
    <xf numFmtId="0" fontId="192" fillId="37" borderId="19" xfId="0" applyFont="1" applyFill="1" applyBorder="1" applyAlignment="1">
      <alignment horizontal="left" vertical="center" wrapText="1"/>
    </xf>
    <xf numFmtId="49" fontId="192" fillId="0" borderId="27" xfId="0" applyNumberFormat="1" applyFont="1" applyFill="1" applyBorder="1" applyAlignment="1">
      <alignment horizontal="justify" vertical="center" wrapText="1"/>
    </xf>
    <xf numFmtId="0" fontId="194" fillId="0" borderId="28" xfId="0" applyFont="1" applyBorder="1" applyAlignment="1">
      <alignment horizontal="justify" vertical="center" wrapText="1"/>
    </xf>
    <xf numFmtId="0" fontId="194" fillId="0" borderId="26" xfId="0" applyFont="1" applyBorder="1" applyAlignment="1">
      <alignment horizontal="justify" vertical="center" wrapText="1"/>
    </xf>
    <xf numFmtId="0" fontId="184" fillId="0" borderId="19" xfId="0" applyFont="1" applyFill="1" applyBorder="1" applyAlignment="1">
      <alignment horizontal="center" vertical="center" wrapText="1"/>
    </xf>
    <xf numFmtId="0" fontId="184" fillId="0" borderId="19" xfId="0" applyFont="1" applyFill="1" applyBorder="1" applyAlignment="1">
      <alignment horizontal="center"/>
    </xf>
    <xf numFmtId="0" fontId="184" fillId="0" borderId="19" xfId="0" applyFont="1" applyFill="1" applyBorder="1" applyAlignment="1">
      <alignment horizontal="center" vertical="top" wrapText="1"/>
    </xf>
    <xf numFmtId="49" fontId="185" fillId="37" borderId="31" xfId="0" applyNumberFormat="1" applyFont="1" applyFill="1" applyBorder="1" applyAlignment="1">
      <alignment vertical="top" wrapText="1"/>
    </xf>
    <xf numFmtId="0" fontId="169" fillId="0" borderId="19" xfId="0" applyFont="1" applyFill="1" applyBorder="1" applyAlignment="1">
      <alignment horizontal="left" vertical="center" wrapText="1"/>
    </xf>
    <xf numFmtId="0" fontId="185" fillId="0" borderId="19" xfId="0" applyFont="1" applyFill="1" applyBorder="1" applyAlignment="1">
      <alignment horizontal="left" vertical="center" wrapText="1"/>
    </xf>
    <xf numFmtId="0" fontId="192" fillId="0" borderId="27" xfId="0" applyFont="1" applyFill="1" applyBorder="1" applyAlignment="1">
      <alignment horizontal="justify" vertical="top" wrapText="1"/>
    </xf>
    <xf numFmtId="0" fontId="192" fillId="0" borderId="28" xfId="0" applyFont="1" applyFill="1" applyBorder="1" applyAlignment="1">
      <alignment horizontal="justify" vertical="top" wrapText="1"/>
    </xf>
    <xf numFmtId="0" fontId="192" fillId="0" borderId="26" xfId="0" applyFont="1" applyFill="1" applyBorder="1" applyAlignment="1">
      <alignment horizontal="justify" vertical="top" wrapText="1"/>
    </xf>
    <xf numFmtId="0" fontId="192" fillId="37" borderId="19" xfId="0" applyFont="1" applyFill="1" applyBorder="1" applyAlignment="1">
      <alignment horizontal="left" vertical="top" wrapText="1"/>
    </xf>
    <xf numFmtId="0" fontId="84" fillId="0" borderId="27" xfId="0" applyFont="1" applyFill="1" applyBorder="1" applyAlignment="1">
      <alignment horizontal="justify" vertical="center" wrapText="1"/>
    </xf>
    <xf numFmtId="0" fontId="188" fillId="0" borderId="28" xfId="0" applyFont="1" applyFill="1" applyBorder="1" applyAlignment="1">
      <alignment horizontal="justify" vertical="center" wrapText="1"/>
    </xf>
    <xf numFmtId="0" fontId="188" fillId="0" borderId="26" xfId="0" applyFont="1" applyFill="1" applyBorder="1" applyAlignment="1">
      <alignment horizontal="justify" vertical="center" wrapText="1"/>
    </xf>
    <xf numFmtId="0" fontId="190" fillId="37" borderId="29" xfId="0" applyFont="1" applyFill="1" applyBorder="1" applyAlignment="1">
      <alignment horizontal="center" vertical="center" wrapText="1"/>
    </xf>
    <xf numFmtId="0" fontId="190" fillId="37" borderId="1" xfId="0" applyFont="1" applyFill="1" applyBorder="1" applyAlignment="1">
      <alignment horizontal="center" vertical="center" wrapText="1"/>
    </xf>
    <xf numFmtId="0" fontId="170" fillId="0" borderId="20" xfId="0" applyFont="1" applyFill="1" applyBorder="1" applyAlignment="1">
      <alignment horizontal="center" vertical="center" wrapText="1"/>
    </xf>
    <xf numFmtId="0" fontId="170" fillId="0" borderId="19" xfId="0" applyFont="1" applyFill="1" applyBorder="1" applyAlignment="1">
      <alignment horizontal="center" vertical="center" wrapText="1"/>
    </xf>
    <xf numFmtId="0" fontId="192" fillId="0" borderId="31" xfId="0" applyFont="1" applyFill="1" applyBorder="1" applyAlignment="1">
      <alignment horizontal="justify" vertical="top" wrapText="1"/>
    </xf>
    <xf numFmtId="0" fontId="192" fillId="0" borderId="32" xfId="0" applyFont="1" applyFill="1" applyBorder="1" applyAlignment="1">
      <alignment horizontal="justify" vertical="top" wrapText="1"/>
    </xf>
    <xf numFmtId="0" fontId="208" fillId="0" borderId="19" xfId="0" applyFont="1" applyFill="1" applyBorder="1" applyAlignment="1">
      <alignment horizontal="center" vertical="center" wrapText="1"/>
    </xf>
    <xf numFmtId="0" fontId="208" fillId="0" borderId="19" xfId="0" applyFont="1" applyFill="1" applyBorder="1" applyAlignment="1" quotePrefix="1">
      <alignment horizontal="center" vertical="center"/>
    </xf>
    <xf numFmtId="49" fontId="185" fillId="0" borderId="27" xfId="0" applyNumberFormat="1" applyFont="1" applyFill="1" applyBorder="1" applyAlignment="1">
      <alignment horizontal="justify" vertical="top" wrapText="1"/>
    </xf>
    <xf numFmtId="49" fontId="185" fillId="0" borderId="28" xfId="0" applyNumberFormat="1" applyFont="1" applyFill="1" applyBorder="1" applyAlignment="1">
      <alignment horizontal="justify" vertical="top" wrapText="1"/>
    </xf>
    <xf numFmtId="49" fontId="185" fillId="0" borderId="26" xfId="0" applyNumberFormat="1" applyFont="1" applyFill="1" applyBorder="1" applyAlignment="1">
      <alignment horizontal="justify" vertical="top" wrapText="1"/>
    </xf>
    <xf numFmtId="49" fontId="41" fillId="0" borderId="27" xfId="0" applyNumberFormat="1" applyFont="1" applyFill="1" applyBorder="1" applyAlignment="1">
      <alignment horizontal="justify" vertical="top" wrapText="1"/>
    </xf>
    <xf numFmtId="0" fontId="208" fillId="0" borderId="28" xfId="0" applyFont="1" applyBorder="1" applyAlignment="1">
      <alignment horizontal="justify" wrapText="1"/>
    </xf>
    <xf numFmtId="0" fontId="208" fillId="0" borderId="26" xfId="0" applyFont="1" applyBorder="1" applyAlignment="1">
      <alignment horizontal="justify" wrapText="1"/>
    </xf>
    <xf numFmtId="49" fontId="188" fillId="0" borderId="27" xfId="0" applyNumberFormat="1" applyFont="1" applyFill="1" applyBorder="1" applyAlignment="1">
      <alignment vertical="center" wrapText="1"/>
    </xf>
    <xf numFmtId="0" fontId="0" fillId="0" borderId="28" xfId="0" applyBorder="1" applyAlignment="1">
      <alignment wrapText="1"/>
    </xf>
    <xf numFmtId="0" fontId="0" fillId="0" borderId="26" xfId="0" applyBorder="1" applyAlignment="1">
      <alignment wrapText="1"/>
    </xf>
    <xf numFmtId="49" fontId="185" fillId="0" borderId="27" xfId="0" applyNumberFormat="1" applyFont="1" applyFill="1" applyBorder="1" applyAlignment="1">
      <alignment vertical="center" wrapText="1"/>
    </xf>
    <xf numFmtId="49" fontId="192" fillId="37" borderId="19" xfId="0" applyNumberFormat="1" applyFont="1" applyFill="1" applyBorder="1" applyAlignment="1" quotePrefix="1">
      <alignment horizontal="left" vertical="top" wrapText="1"/>
    </xf>
    <xf numFmtId="0" fontId="0" fillId="0" borderId="28" xfId="0" applyBorder="1" applyAlignment="1">
      <alignment/>
    </xf>
    <xf numFmtId="0" fontId="0" fillId="0" borderId="26" xfId="0" applyBorder="1" applyAlignment="1">
      <alignment/>
    </xf>
    <xf numFmtId="0" fontId="105" fillId="0" borderId="27" xfId="0" applyFont="1" applyBorder="1" applyAlignment="1">
      <alignment horizontal="justify" wrapText="1"/>
    </xf>
    <xf numFmtId="0" fontId="105" fillId="0" borderId="28" xfId="0" applyFont="1" applyBorder="1" applyAlignment="1">
      <alignment horizontal="justify" wrapText="1"/>
    </xf>
    <xf numFmtId="0" fontId="105" fillId="0" borderId="26" xfId="0" applyFont="1" applyBorder="1" applyAlignment="1">
      <alignment horizontal="justify" wrapText="1"/>
    </xf>
    <xf numFmtId="49" fontId="185" fillId="0" borderId="27" xfId="0" applyNumberFormat="1" applyFont="1" applyFill="1" applyBorder="1" applyAlignment="1">
      <alignment horizontal="left" vertical="top" wrapText="1"/>
    </xf>
    <xf numFmtId="49" fontId="185" fillId="0" borderId="28" xfId="0" applyNumberFormat="1" applyFont="1" applyFill="1" applyBorder="1" applyAlignment="1">
      <alignment horizontal="left" vertical="top" wrapText="1"/>
    </xf>
    <xf numFmtId="49" fontId="185" fillId="0" borderId="26" xfId="0" applyNumberFormat="1" applyFont="1" applyFill="1" applyBorder="1" applyAlignment="1">
      <alignment horizontal="left" vertical="top" wrapText="1"/>
    </xf>
    <xf numFmtId="0" fontId="188" fillId="0" borderId="19" xfId="0" applyFont="1" applyFill="1" applyBorder="1" applyAlignment="1">
      <alignment horizontal="left" vertical="center" wrapText="1"/>
    </xf>
    <xf numFmtId="2" fontId="35" fillId="0" borderId="27" xfId="0" applyNumberFormat="1" applyFont="1" applyFill="1" applyBorder="1" applyAlignment="1">
      <alignment horizontal="justify" vertical="top" wrapText="1"/>
    </xf>
    <xf numFmtId="2" fontId="35" fillId="0" borderId="28" xfId="0" applyNumberFormat="1" applyFont="1" applyFill="1" applyBorder="1" applyAlignment="1">
      <alignment horizontal="justify" vertical="top" wrapText="1"/>
    </xf>
    <xf numFmtId="2" fontId="35" fillId="0" borderId="26" xfId="0" applyNumberFormat="1" applyFont="1" applyFill="1" applyBorder="1" applyAlignment="1">
      <alignment horizontal="justify" vertical="top" wrapText="1"/>
    </xf>
    <xf numFmtId="0" fontId="192" fillId="0" borderId="27" xfId="0" applyFont="1" applyFill="1" applyBorder="1" applyAlignment="1" quotePrefix="1">
      <alignment horizontal="justify" vertical="center" wrapText="1" shrinkToFit="1"/>
    </xf>
    <xf numFmtId="0" fontId="192" fillId="0" borderId="28" xfId="0" applyFont="1" applyFill="1" applyBorder="1" applyAlignment="1" quotePrefix="1">
      <alignment horizontal="justify" vertical="center" wrapText="1" shrinkToFit="1"/>
    </xf>
    <xf numFmtId="0" fontId="192" fillId="0" borderId="26" xfId="0" applyFont="1" applyFill="1" applyBorder="1" applyAlignment="1" quotePrefix="1">
      <alignment horizontal="justify" vertical="center" wrapText="1" shrinkToFit="1"/>
    </xf>
    <xf numFmtId="0" fontId="170" fillId="0" borderId="17" xfId="0" applyFont="1" applyFill="1" applyBorder="1" applyAlignment="1">
      <alignment horizontal="center" vertical="center" wrapText="1"/>
    </xf>
    <xf numFmtId="0" fontId="0" fillId="0" borderId="22" xfId="0" applyBorder="1" applyAlignment="1">
      <alignment horizontal="center" vertical="center" wrapText="1"/>
    </xf>
    <xf numFmtId="3" fontId="75" fillId="0" borderId="0" xfId="0" applyNumberFormat="1" applyFont="1" applyFill="1" applyAlignment="1">
      <alignment horizontal="center" vertical="top"/>
    </xf>
    <xf numFmtId="3" fontId="76" fillId="0" borderId="0" xfId="0" applyNumberFormat="1" applyFont="1" applyFill="1" applyAlignment="1">
      <alignment horizontal="center" vertical="top"/>
    </xf>
    <xf numFmtId="3" fontId="77" fillId="0" borderId="0" xfId="0" applyNumberFormat="1" applyFont="1" applyFill="1" applyAlignment="1">
      <alignment horizontal="center" vertical="top"/>
    </xf>
    <xf numFmtId="0" fontId="42" fillId="0" borderId="39" xfId="0" applyFont="1" applyFill="1" applyBorder="1" applyAlignment="1">
      <alignment horizontal="center" vertical="center"/>
    </xf>
    <xf numFmtId="0" fontId="192" fillId="0" borderId="27" xfId="0" applyNumberFormat="1" applyFont="1" applyFill="1" applyBorder="1" applyAlignment="1" quotePrefix="1">
      <alignment horizontal="justify" vertical="center" wrapText="1"/>
    </xf>
    <xf numFmtId="0" fontId="192" fillId="0" borderId="28" xfId="0" applyNumberFormat="1" applyFont="1" applyFill="1" applyBorder="1" applyAlignment="1">
      <alignment horizontal="justify" vertical="center" wrapText="1"/>
    </xf>
    <xf numFmtId="0" fontId="192" fillId="0" borderId="26" xfId="0" applyNumberFormat="1" applyFont="1" applyFill="1" applyBorder="1" applyAlignment="1">
      <alignment horizontal="justify" vertical="center" wrapText="1"/>
    </xf>
    <xf numFmtId="0" fontId="0" fillId="0" borderId="28" xfId="0" applyBorder="1" applyAlignment="1">
      <alignment vertical="center" wrapText="1"/>
    </xf>
    <xf numFmtId="0" fontId="0" fillId="0" borderId="26" xfId="0" applyBorder="1" applyAlignment="1">
      <alignment vertical="center" wrapText="1"/>
    </xf>
    <xf numFmtId="0" fontId="190" fillId="0" borderId="29" xfId="0" applyFont="1" applyFill="1" applyBorder="1" applyAlignment="1">
      <alignment horizontal="center" vertical="center" wrapText="1"/>
    </xf>
    <xf numFmtId="0" fontId="0" fillId="0" borderId="21" xfId="0" applyBorder="1" applyAlignment="1">
      <alignment horizontal="center" vertical="center" wrapText="1"/>
    </xf>
    <xf numFmtId="0" fontId="170" fillId="0" borderId="29" xfId="0" applyFont="1" applyFill="1" applyBorder="1" applyAlignment="1">
      <alignment horizontal="center" vertical="center" wrapText="1"/>
    </xf>
    <xf numFmtId="0" fontId="200" fillId="0" borderId="21" xfId="0" applyFont="1" applyFill="1" applyBorder="1" applyAlignment="1">
      <alignment horizontal="center" vertical="center" wrapText="1"/>
    </xf>
    <xf numFmtId="0" fontId="76" fillId="0" borderId="0" xfId="0" applyFont="1" applyFill="1" applyAlignment="1">
      <alignment horizontal="left" vertical="top"/>
    </xf>
    <xf numFmtId="0" fontId="53" fillId="0" borderId="0" xfId="0" applyFont="1" applyFill="1" applyAlignment="1">
      <alignment horizontal="left" vertical="top"/>
    </xf>
    <xf numFmtId="0" fontId="55" fillId="0" borderId="0" xfId="0" applyFont="1" applyFill="1" applyAlignment="1">
      <alignment horizontal="left" vertical="top"/>
    </xf>
    <xf numFmtId="0" fontId="4" fillId="0" borderId="0" xfId="0" applyFont="1" applyFill="1" applyAlignment="1">
      <alignment horizontal="left" vertical="top"/>
    </xf>
    <xf numFmtId="0" fontId="185" fillId="37" borderId="19" xfId="0" applyFont="1" applyFill="1" applyBorder="1" applyAlignment="1">
      <alignment horizontal="left" vertical="center" wrapText="1"/>
    </xf>
    <xf numFmtId="0" fontId="44" fillId="0" borderId="0" xfId="0" applyFont="1" applyFill="1" applyAlignment="1">
      <alignment horizontal="left" vertical="center" wrapText="1"/>
    </xf>
    <xf numFmtId="0" fontId="45" fillId="0" borderId="0" xfId="0" applyFont="1" applyFill="1" applyAlignment="1">
      <alignment horizontal="left" vertical="center" wrapText="1"/>
    </xf>
    <xf numFmtId="0" fontId="48" fillId="0" borderId="0" xfId="0" applyFont="1" applyFill="1" applyAlignment="1">
      <alignment horizontal="left" vertical="center" wrapText="1"/>
    </xf>
    <xf numFmtId="0" fontId="7" fillId="0" borderId="0" xfId="0" applyFont="1" applyFill="1" applyAlignment="1">
      <alignment horizontal="left" vertical="center" wrapText="1"/>
    </xf>
    <xf numFmtId="0" fontId="189" fillId="0" borderId="28" xfId="0" applyNumberFormat="1" applyFont="1" applyFill="1" applyBorder="1" applyAlignment="1">
      <alignment horizontal="justify" vertical="center" wrapText="1"/>
    </xf>
    <xf numFmtId="0" fontId="189" fillId="0" borderId="26" xfId="0" applyNumberFormat="1" applyFont="1" applyFill="1" applyBorder="1" applyAlignment="1">
      <alignment horizontal="justify" vertical="center" wrapText="1"/>
    </xf>
    <xf numFmtId="0" fontId="192" fillId="0" borderId="27" xfId="0" applyFont="1" applyFill="1" applyBorder="1" applyAlignment="1">
      <alignment horizontal="left" vertical="center" wrapText="1"/>
    </xf>
    <xf numFmtId="0" fontId="83" fillId="0" borderId="19" xfId="0" applyFont="1" applyFill="1" applyBorder="1" applyAlignment="1">
      <alignment horizontal="left" vertical="center" wrapText="1"/>
    </xf>
    <xf numFmtId="0" fontId="187" fillId="0" borderId="19" xfId="0" applyFont="1" applyFill="1" applyBorder="1" applyAlignment="1">
      <alignment horizontal="left" vertical="center" wrapText="1"/>
    </xf>
    <xf numFmtId="3" fontId="10" fillId="0" borderId="0" xfId="0" applyNumberFormat="1" applyFont="1" applyFill="1" applyAlignment="1">
      <alignment horizontal="center" vertical="top"/>
    </xf>
    <xf numFmtId="0" fontId="51" fillId="0" borderId="23" xfId="0" applyFont="1" applyFill="1" applyBorder="1" applyAlignment="1">
      <alignment horizontal="center" vertical="center" wrapText="1"/>
    </xf>
    <xf numFmtId="0" fontId="51" fillId="0" borderId="23" xfId="0" applyFont="1" applyFill="1" applyBorder="1" applyAlignment="1">
      <alignment horizontal="center" vertical="center"/>
    </xf>
    <xf numFmtId="3" fontId="50" fillId="0" borderId="23" xfId="0" applyNumberFormat="1" applyFont="1" applyFill="1" applyBorder="1" applyAlignment="1">
      <alignment horizontal="center" vertical="center" wrapText="1"/>
    </xf>
    <xf numFmtId="0" fontId="50" fillId="0" borderId="23" xfId="0" applyFont="1" applyFill="1" applyBorder="1" applyAlignment="1">
      <alignment horizontal="center" vertical="center" wrapText="1"/>
    </xf>
    <xf numFmtId="0" fontId="49" fillId="0" borderId="0" xfId="0" applyFont="1" applyFill="1" applyAlignment="1">
      <alignment horizontal="center" vertical="top" wrapText="1"/>
    </xf>
    <xf numFmtId="0" fontId="49" fillId="0" borderId="0" xfId="0" applyFont="1" applyFill="1" applyAlignment="1">
      <alignment horizontal="center" vertical="top"/>
    </xf>
    <xf numFmtId="49" fontId="51" fillId="0" borderId="23" xfId="0" applyNumberFormat="1" applyFont="1" applyFill="1" applyBorder="1" applyAlignment="1">
      <alignment horizontal="center" vertical="center" wrapText="1"/>
    </xf>
    <xf numFmtId="49" fontId="41" fillId="0" borderId="23" xfId="0" applyNumberFormat="1" applyFont="1" applyFill="1" applyBorder="1" applyAlignment="1">
      <alignment horizontal="center" vertical="center" wrapText="1"/>
    </xf>
    <xf numFmtId="0" fontId="170" fillId="0" borderId="19" xfId="0" applyFont="1" applyFill="1" applyBorder="1" applyAlignment="1">
      <alignment horizontal="center" vertical="top" wrapText="1"/>
    </xf>
    <xf numFmtId="49" fontId="185" fillId="0" borderId="27" xfId="0" applyNumberFormat="1" applyFont="1" applyFill="1" applyBorder="1" applyAlignment="1">
      <alignment horizontal="justify" vertical="center" wrapText="1"/>
    </xf>
    <xf numFmtId="0" fontId="168" fillId="0" borderId="28" xfId="0" applyFont="1" applyBorder="1" applyAlignment="1">
      <alignment horizontal="justify" wrapText="1"/>
    </xf>
    <xf numFmtId="0" fontId="168" fillId="0" borderId="26" xfId="0" applyFont="1" applyBorder="1" applyAlignment="1">
      <alignment horizontal="justify" wrapText="1"/>
    </xf>
    <xf numFmtId="0" fontId="185" fillId="0" borderId="27" xfId="0" applyFont="1" applyFill="1" applyBorder="1" applyAlignment="1">
      <alignment horizontal="justify" vertical="top" wrapText="1"/>
    </xf>
    <xf numFmtId="0" fontId="185" fillId="0" borderId="28" xfId="0" applyFont="1" applyFill="1" applyBorder="1" applyAlignment="1">
      <alignment horizontal="justify" vertical="top" wrapText="1"/>
    </xf>
    <xf numFmtId="0" fontId="185" fillId="0" borderId="26" xfId="0" applyFont="1" applyFill="1" applyBorder="1" applyAlignment="1">
      <alignment horizontal="justify" vertical="top" wrapText="1"/>
    </xf>
    <xf numFmtId="0" fontId="185" fillId="0" borderId="27" xfId="0" applyNumberFormat="1" applyFont="1" applyFill="1" applyBorder="1" applyAlignment="1" quotePrefix="1">
      <alignment horizontal="justify" vertical="center" wrapText="1"/>
    </xf>
    <xf numFmtId="0" fontId="167" fillId="0" borderId="28" xfId="0" applyNumberFormat="1" applyFont="1" applyFill="1" applyBorder="1" applyAlignment="1">
      <alignment horizontal="justify" vertical="center" wrapText="1"/>
    </xf>
    <xf numFmtId="0" fontId="167" fillId="0" borderId="32" xfId="0" applyNumberFormat="1" applyFont="1" applyFill="1" applyBorder="1" applyAlignment="1">
      <alignment horizontal="justify" vertical="center" wrapText="1"/>
    </xf>
    <xf numFmtId="0" fontId="167" fillId="0" borderId="26" xfId="0" applyNumberFormat="1" applyFont="1" applyFill="1" applyBorder="1" applyAlignment="1">
      <alignment horizontal="justify" vertical="center" wrapText="1"/>
    </xf>
    <xf numFmtId="0" fontId="109" fillId="0" borderId="28" xfId="0" applyFont="1" applyBorder="1" applyAlignment="1">
      <alignment vertical="center" wrapText="1"/>
    </xf>
    <xf numFmtId="0" fontId="192" fillId="37" borderId="27" xfId="0" applyFont="1" applyFill="1" applyBorder="1" applyAlignment="1">
      <alignment horizontal="justify" vertical="center" wrapText="1"/>
    </xf>
    <xf numFmtId="0" fontId="192" fillId="37" borderId="28" xfId="0" applyFont="1" applyFill="1" applyBorder="1" applyAlignment="1">
      <alignment horizontal="justify" vertical="center" wrapText="1"/>
    </xf>
    <xf numFmtId="0" fontId="192" fillId="37" borderId="26" xfId="0" applyFont="1" applyFill="1" applyBorder="1" applyAlignment="1">
      <alignment horizontal="justify" vertical="center" wrapText="1"/>
    </xf>
    <xf numFmtId="2" fontId="192" fillId="0" borderId="27" xfId="0" applyNumberFormat="1" applyFont="1" applyFill="1" applyBorder="1" applyAlignment="1">
      <alignment horizontal="justify" vertical="center" wrapText="1"/>
    </xf>
    <xf numFmtId="2" fontId="192" fillId="0" borderId="28" xfId="0" applyNumberFormat="1" applyFont="1" applyFill="1" applyBorder="1" applyAlignment="1">
      <alignment horizontal="justify" vertical="center" wrapText="1"/>
    </xf>
    <xf numFmtId="2" fontId="192" fillId="0" borderId="26" xfId="0" applyNumberFormat="1" applyFont="1" applyFill="1" applyBorder="1" applyAlignment="1">
      <alignment horizontal="justify" vertical="center" wrapText="1"/>
    </xf>
    <xf numFmtId="49" fontId="192" fillId="37" borderId="27" xfId="0" applyNumberFormat="1" applyFont="1" applyFill="1" applyBorder="1" applyAlignment="1">
      <alignment vertical="center" wrapText="1"/>
    </xf>
    <xf numFmtId="0" fontId="205" fillId="0" borderId="28" xfId="0" applyFont="1" applyBorder="1" applyAlignment="1">
      <alignment wrapText="1"/>
    </xf>
    <xf numFmtId="0" fontId="205" fillId="0" borderId="26" xfId="0" applyFont="1" applyBorder="1" applyAlignment="1">
      <alignment wrapText="1"/>
    </xf>
    <xf numFmtId="0" fontId="185" fillId="0" borderId="31" xfId="0" applyFont="1" applyFill="1" applyBorder="1" applyAlignment="1">
      <alignment horizontal="justify" vertical="center" wrapText="1"/>
    </xf>
    <xf numFmtId="0" fontId="0" fillId="0" borderId="32" xfId="0" applyBorder="1" applyAlignment="1">
      <alignment wrapText="1"/>
    </xf>
    <xf numFmtId="0" fontId="0" fillId="0" borderId="30" xfId="0" applyBorder="1" applyAlignment="1">
      <alignment wrapText="1"/>
    </xf>
    <xf numFmtId="0" fontId="26" fillId="0" borderId="1" xfId="0" applyFont="1" applyBorder="1" applyAlignment="1">
      <alignment vertical="center" wrapText="1"/>
    </xf>
    <xf numFmtId="0" fontId="26" fillId="0" borderId="21" xfId="0" applyFont="1" applyBorder="1" applyAlignment="1">
      <alignment vertical="center" wrapText="1"/>
    </xf>
    <xf numFmtId="49" fontId="185" fillId="37" borderId="27" xfId="0" applyNumberFormat="1" applyFont="1" applyFill="1" applyBorder="1" applyAlignment="1">
      <alignment vertical="center" wrapText="1"/>
    </xf>
    <xf numFmtId="0" fontId="208" fillId="0" borderId="28" xfId="0" applyFont="1" applyBorder="1" applyAlignment="1">
      <alignment wrapText="1"/>
    </xf>
    <xf numFmtId="0" fontId="208" fillId="0" borderId="26" xfId="0" applyFont="1" applyBorder="1" applyAlignment="1">
      <alignment wrapText="1"/>
    </xf>
    <xf numFmtId="0" fontId="189" fillId="37" borderId="29" xfId="0" applyFont="1" applyFill="1" applyBorder="1" applyAlignment="1">
      <alignment horizontal="center" vertical="center" wrapText="1"/>
    </xf>
    <xf numFmtId="0" fontId="194" fillId="0" borderId="19" xfId="0" applyFont="1" applyBorder="1" applyAlignment="1">
      <alignment horizontal="center" vertical="center"/>
    </xf>
    <xf numFmtId="49" fontId="185" fillId="37" borderId="27" xfId="0" applyNumberFormat="1" applyFont="1" applyFill="1" applyBorder="1" applyAlignment="1">
      <alignment horizontal="justify" vertical="center" wrapText="1"/>
    </xf>
    <xf numFmtId="2" fontId="185" fillId="0" borderId="40" xfId="0" applyNumberFormat="1" applyFont="1" applyFill="1" applyBorder="1" applyAlignment="1">
      <alignment horizontal="justify" vertical="center" wrapText="1"/>
    </xf>
    <xf numFmtId="2" fontId="185" fillId="0" borderId="41" xfId="0" applyNumberFormat="1" applyFont="1" applyFill="1" applyBorder="1" applyAlignment="1">
      <alignment horizontal="justify" vertical="center" wrapText="1"/>
    </xf>
    <xf numFmtId="2" fontId="185" fillId="0" borderId="42" xfId="0" applyNumberFormat="1" applyFont="1" applyFill="1" applyBorder="1" applyAlignment="1">
      <alignment horizontal="justify" vertical="center" wrapText="1"/>
    </xf>
    <xf numFmtId="49" fontId="192" fillId="0" borderId="28" xfId="0" applyNumberFormat="1" applyFont="1" applyFill="1" applyBorder="1" applyAlignment="1">
      <alignment horizontal="justify" vertical="center" wrapText="1"/>
    </xf>
    <xf numFmtId="49" fontId="192" fillId="0" borderId="26" xfId="0" applyNumberFormat="1" applyFont="1" applyFill="1" applyBorder="1" applyAlignment="1">
      <alignment horizontal="justify" vertical="center" wrapText="1"/>
    </xf>
    <xf numFmtId="49" fontId="192" fillId="0" borderId="27" xfId="0" applyNumberFormat="1" applyFont="1" applyFill="1" applyBorder="1" applyAlignment="1">
      <alignment horizontal="justify" vertical="top" wrapText="1"/>
    </xf>
    <xf numFmtId="49" fontId="192" fillId="0" borderId="28" xfId="0" applyNumberFormat="1" applyFont="1" applyFill="1" applyBorder="1" applyAlignment="1">
      <alignment horizontal="justify" vertical="top" wrapText="1"/>
    </xf>
    <xf numFmtId="49" fontId="192" fillId="0" borderId="26" xfId="0" applyNumberFormat="1" applyFont="1" applyFill="1" applyBorder="1" applyAlignment="1">
      <alignment horizontal="justify" vertical="top" wrapText="1"/>
    </xf>
    <xf numFmtId="0" fontId="192" fillId="37" borderId="27" xfId="0" applyFont="1" applyFill="1" applyBorder="1" applyAlignment="1">
      <alignment horizontal="justify" vertical="top" wrapText="1"/>
    </xf>
    <xf numFmtId="0" fontId="192" fillId="37" borderId="28" xfId="0" applyFont="1" applyFill="1" applyBorder="1" applyAlignment="1">
      <alignment horizontal="justify" vertical="top" wrapText="1"/>
    </xf>
    <xf numFmtId="0" fontId="192" fillId="37" borderId="26" xfId="0" applyFont="1" applyFill="1" applyBorder="1" applyAlignment="1">
      <alignment horizontal="justify" vertical="top" wrapText="1"/>
    </xf>
    <xf numFmtId="49" fontId="192" fillId="0" borderId="27" xfId="0" applyNumberFormat="1" applyFont="1" applyFill="1" applyBorder="1" applyAlignment="1">
      <alignment vertical="top" wrapText="1"/>
    </xf>
    <xf numFmtId="49" fontId="185" fillId="0" borderId="27" xfId="0" applyNumberFormat="1" applyFont="1" applyFill="1" applyBorder="1" applyAlignment="1" quotePrefix="1">
      <alignment horizontal="justify" vertical="center" wrapText="1"/>
    </xf>
    <xf numFmtId="0" fontId="192" fillId="0" borderId="27" xfId="0" applyFont="1" applyFill="1" applyBorder="1" applyAlignment="1">
      <alignment vertical="top" wrapText="1"/>
    </xf>
    <xf numFmtId="0" fontId="191" fillId="0" borderId="29" xfId="0" applyFont="1" applyFill="1" applyBorder="1" applyAlignment="1">
      <alignment horizontal="center" vertical="center" wrapText="1"/>
    </xf>
    <xf numFmtId="0" fontId="191" fillId="0" borderId="1" xfId="0" applyFont="1" applyFill="1" applyBorder="1" applyAlignment="1">
      <alignment horizontal="center" vertical="center" wrapText="1"/>
    </xf>
    <xf numFmtId="0" fontId="191" fillId="0" borderId="21" xfId="0" applyFont="1" applyFill="1" applyBorder="1" applyAlignment="1">
      <alignment horizontal="center" vertical="center" wrapText="1"/>
    </xf>
    <xf numFmtId="0" fontId="194" fillId="0" borderId="19" xfId="0" applyFont="1" applyBorder="1" applyAlignment="1">
      <alignment horizontal="center" vertical="center" wrapText="1"/>
    </xf>
    <xf numFmtId="0" fontId="194" fillId="0" borderId="29" xfId="0" applyFont="1" applyBorder="1" applyAlignment="1">
      <alignment horizontal="center" vertical="center" wrapText="1"/>
    </xf>
    <xf numFmtId="0" fontId="49" fillId="0" borderId="0" xfId="0" applyFont="1" applyAlignment="1">
      <alignment horizontal="center" vertical="center" wrapText="1"/>
    </xf>
    <xf numFmtId="0" fontId="229" fillId="0" borderId="20" xfId="0" applyFont="1" applyBorder="1" applyAlignment="1">
      <alignment horizontal="center" vertical="center" wrapText="1"/>
    </xf>
    <xf numFmtId="0" fontId="229" fillId="0" borderId="19" xfId="0" applyFont="1" applyBorder="1" applyAlignment="1">
      <alignment horizontal="center" vertical="center" wrapText="1"/>
    </xf>
    <xf numFmtId="0" fontId="229" fillId="0" borderId="24" xfId="0" applyFont="1" applyBorder="1" applyAlignment="1">
      <alignment horizontal="center" vertical="center" wrapText="1"/>
    </xf>
    <xf numFmtId="3" fontId="27" fillId="37" borderId="17" xfId="0" applyNumberFormat="1" applyFont="1" applyFill="1" applyBorder="1" applyAlignment="1">
      <alignment horizontal="center" vertical="center" wrapText="1"/>
    </xf>
    <xf numFmtId="3" fontId="27" fillId="37" borderId="1" xfId="0" applyNumberFormat="1" applyFont="1" applyFill="1" applyBorder="1" applyAlignment="1">
      <alignment horizontal="center" vertical="center" wrapText="1"/>
    </xf>
    <xf numFmtId="3" fontId="27" fillId="37" borderId="22" xfId="0" applyNumberFormat="1" applyFont="1" applyFill="1" applyBorder="1" applyAlignment="1">
      <alignment horizontal="center" vertical="center" wrapText="1"/>
    </xf>
    <xf numFmtId="3" fontId="229" fillId="37" borderId="21" xfId="0" applyNumberFormat="1" applyFont="1" applyFill="1" applyBorder="1" applyAlignment="1">
      <alignment horizontal="center" vertical="center" wrapText="1"/>
    </xf>
    <xf numFmtId="3" fontId="229" fillId="37" borderId="19" xfId="0" applyNumberFormat="1" applyFont="1" applyFill="1" applyBorder="1" applyAlignment="1">
      <alignment horizontal="center" vertical="center" wrapText="1"/>
    </xf>
    <xf numFmtId="3" fontId="229" fillId="37" borderId="24" xfId="0" applyNumberFormat="1" applyFont="1" applyFill="1" applyBorder="1" applyAlignment="1">
      <alignment horizontal="center" vertical="center" wrapText="1"/>
    </xf>
    <xf numFmtId="3" fontId="56" fillId="37" borderId="23" xfId="0" applyNumberFormat="1" applyFont="1" applyFill="1" applyBorder="1" applyAlignment="1">
      <alignment horizontal="center" vertical="center"/>
    </xf>
    <xf numFmtId="0" fontId="47" fillId="38" borderId="27" xfId="0" applyFont="1" applyFill="1" applyBorder="1" applyAlignment="1">
      <alignment horizontal="left" vertical="top" wrapText="1"/>
    </xf>
    <xf numFmtId="0" fontId="0" fillId="38" borderId="28" xfId="0" applyFill="1" applyBorder="1" applyAlignment="1">
      <alignment horizontal="left" wrapText="1"/>
    </xf>
    <xf numFmtId="0" fontId="0" fillId="38" borderId="26" xfId="0" applyFill="1" applyBorder="1" applyAlignment="1">
      <alignment horizontal="left" wrapText="1"/>
    </xf>
    <xf numFmtId="0" fontId="229" fillId="0" borderId="19" xfId="0" applyFont="1" applyBorder="1" applyAlignment="1">
      <alignment horizontal="center" vertical="center"/>
    </xf>
    <xf numFmtId="0" fontId="229" fillId="0" borderId="24" xfId="0" applyFont="1" applyBorder="1" applyAlignment="1">
      <alignment horizontal="center" vertical="center"/>
    </xf>
    <xf numFmtId="3" fontId="72" fillId="37" borderId="22" xfId="0" applyNumberFormat="1" applyFont="1" applyFill="1" applyBorder="1" applyAlignment="1">
      <alignment horizontal="center" vertical="center"/>
    </xf>
    <xf numFmtId="3" fontId="73" fillId="37" borderId="17" xfId="0" applyNumberFormat="1" applyFont="1" applyFill="1" applyBorder="1" applyAlignment="1">
      <alignment horizontal="center" vertical="center" wrapText="1"/>
    </xf>
    <xf numFmtId="3" fontId="73" fillId="37" borderId="1" xfId="0" applyNumberFormat="1" applyFont="1" applyFill="1" applyBorder="1" applyAlignment="1">
      <alignment horizontal="center" vertical="center" wrapText="1"/>
    </xf>
    <xf numFmtId="3" fontId="73" fillId="37" borderId="22" xfId="0" applyNumberFormat="1" applyFont="1" applyFill="1" applyBorder="1" applyAlignment="1">
      <alignment horizontal="center" vertical="center" wrapText="1"/>
    </xf>
    <xf numFmtId="0" fontId="200" fillId="0" borderId="19" xfId="0" applyFont="1" applyBorder="1" applyAlignment="1">
      <alignment horizontal="center" vertical="top" wrapText="1"/>
    </xf>
    <xf numFmtId="3" fontId="27" fillId="39" borderId="17" xfId="0" applyNumberFormat="1" applyFont="1" applyFill="1" applyBorder="1" applyAlignment="1">
      <alignment horizontal="center" vertical="center" wrapText="1"/>
    </xf>
    <xf numFmtId="3" fontId="27" fillId="39" borderId="1" xfId="0" applyNumberFormat="1" applyFont="1" applyFill="1" applyBorder="1" applyAlignment="1">
      <alignment horizontal="center" vertical="center" wrapText="1"/>
    </xf>
    <xf numFmtId="3" fontId="27" fillId="39" borderId="22" xfId="0" applyNumberFormat="1" applyFont="1" applyFill="1" applyBorder="1" applyAlignment="1">
      <alignment horizontal="center" vertical="center" wrapText="1"/>
    </xf>
    <xf numFmtId="0" fontId="229" fillId="0" borderId="17" xfId="0" applyFont="1" applyBorder="1" applyAlignment="1">
      <alignment horizontal="center" vertical="center" wrapText="1"/>
    </xf>
    <xf numFmtId="0" fontId="229" fillId="0" borderId="1" xfId="0" applyFont="1" applyBorder="1" applyAlignment="1">
      <alignment horizontal="center" vertical="center" wrapText="1"/>
    </xf>
    <xf numFmtId="0" fontId="229" fillId="0" borderId="22" xfId="0" applyFont="1" applyBorder="1" applyAlignment="1">
      <alignment horizontal="center" vertical="center" wrapText="1"/>
    </xf>
    <xf numFmtId="0" fontId="199" fillId="0" borderId="27" xfId="0" applyFont="1" applyBorder="1" applyAlignment="1">
      <alignment horizontal="justify" vertical="center" wrapText="1"/>
    </xf>
    <xf numFmtId="0" fontId="199" fillId="0" borderId="28" xfId="0" applyFont="1" applyBorder="1" applyAlignment="1">
      <alignment horizontal="justify" vertical="center" wrapText="1"/>
    </xf>
    <xf numFmtId="0" fontId="199" fillId="0" borderId="26" xfId="0" applyFont="1" applyBorder="1" applyAlignment="1">
      <alignment horizontal="justify" vertical="center" wrapText="1"/>
    </xf>
    <xf numFmtId="49" fontId="64" fillId="38" borderId="27" xfId="0" applyNumberFormat="1" applyFont="1" applyFill="1"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200" fillId="0" borderId="19" xfId="0" applyFont="1" applyBorder="1" applyAlignment="1">
      <alignment horizontal="center" vertical="center" wrapText="1"/>
    </xf>
    <xf numFmtId="3" fontId="229" fillId="8" borderId="17" xfId="0" applyNumberFormat="1" applyFont="1" applyFill="1" applyBorder="1" applyAlignment="1">
      <alignment horizontal="center" vertical="center" wrapText="1"/>
    </xf>
    <xf numFmtId="3" fontId="229" fillId="8" borderId="1" xfId="0" applyNumberFormat="1" applyFont="1" applyFill="1" applyBorder="1" applyAlignment="1">
      <alignment horizontal="center" vertical="center" wrapText="1"/>
    </xf>
    <xf numFmtId="3" fontId="229" fillId="8" borderId="22" xfId="0" applyNumberFormat="1" applyFont="1" applyFill="1" applyBorder="1" applyAlignment="1">
      <alignment horizontal="center" vertical="center" wrapText="1"/>
    </xf>
    <xf numFmtId="0" fontId="216" fillId="0" borderId="27" xfId="0" applyFont="1" applyBorder="1" applyAlignment="1">
      <alignment vertical="top" wrapText="1"/>
    </xf>
    <xf numFmtId="0" fontId="203" fillId="0" borderId="28" xfId="0" applyFont="1" applyBorder="1" applyAlignment="1">
      <alignment wrapText="1"/>
    </xf>
    <xf numFmtId="0" fontId="203" fillId="0" borderId="26" xfId="0" applyFont="1" applyBorder="1" applyAlignment="1">
      <alignment wrapText="1"/>
    </xf>
    <xf numFmtId="3" fontId="73" fillId="8" borderId="17" xfId="0" applyNumberFormat="1" applyFont="1" applyFill="1" applyBorder="1" applyAlignment="1">
      <alignment horizontal="center" vertical="center" wrapText="1"/>
    </xf>
    <xf numFmtId="3" fontId="73" fillId="8" borderId="1" xfId="0" applyNumberFormat="1" applyFont="1" applyFill="1" applyBorder="1" applyAlignment="1">
      <alignment horizontal="center" vertical="center" wrapText="1"/>
    </xf>
    <xf numFmtId="3" fontId="73" fillId="8" borderId="22" xfId="0" applyNumberFormat="1" applyFont="1" applyFill="1" applyBorder="1" applyAlignment="1">
      <alignment horizontal="center" vertical="center" wrapText="1"/>
    </xf>
    <xf numFmtId="0" fontId="199" fillId="0" borderId="27" xfId="0" applyFont="1" applyBorder="1" applyAlignment="1">
      <alignment vertical="top" wrapText="1"/>
    </xf>
    <xf numFmtId="3" fontId="229" fillId="38" borderId="17" xfId="0" applyNumberFormat="1" applyFont="1" applyFill="1" applyBorder="1" applyAlignment="1">
      <alignment horizontal="center" vertical="center" wrapText="1"/>
    </xf>
    <xf numFmtId="3" fontId="229" fillId="38" borderId="1" xfId="0" applyNumberFormat="1" applyFont="1" applyFill="1" applyBorder="1" applyAlignment="1">
      <alignment horizontal="center" vertical="center" wrapText="1"/>
    </xf>
    <xf numFmtId="3" fontId="229" fillId="38" borderId="22" xfId="0" applyNumberFormat="1" applyFont="1" applyFill="1" applyBorder="1" applyAlignment="1">
      <alignment horizontal="center" vertical="center" wrapText="1"/>
    </xf>
    <xf numFmtId="3" fontId="229" fillId="39" borderId="17" xfId="0" applyNumberFormat="1" applyFont="1" applyFill="1" applyBorder="1" applyAlignment="1">
      <alignment horizontal="center" vertical="center" wrapText="1"/>
    </xf>
    <xf numFmtId="3" fontId="229" fillId="39" borderId="1" xfId="0" applyNumberFormat="1" applyFont="1" applyFill="1" applyBorder="1" applyAlignment="1">
      <alignment horizontal="center" vertical="center" wrapText="1"/>
    </xf>
    <xf numFmtId="3" fontId="229" fillId="39" borderId="22" xfId="0" applyNumberFormat="1" applyFont="1" applyFill="1" applyBorder="1" applyAlignment="1">
      <alignment horizontal="center" vertical="center" wrapText="1"/>
    </xf>
    <xf numFmtId="0" fontId="175" fillId="38" borderId="27" xfId="0" applyFont="1" applyFill="1" applyBorder="1" applyAlignment="1" quotePrefix="1">
      <alignment horizontal="left" vertical="center" wrapText="1"/>
    </xf>
    <xf numFmtId="0" fontId="0" fillId="0" borderId="28" xfId="0" applyFont="1" applyBorder="1" applyAlignment="1">
      <alignment horizontal="left" wrapText="1"/>
    </xf>
    <xf numFmtId="0" fontId="0" fillId="0" borderId="26" xfId="0" applyFont="1" applyBorder="1" applyAlignment="1">
      <alignment horizontal="left" wrapText="1"/>
    </xf>
    <xf numFmtId="49" fontId="175" fillId="38" borderId="27" xfId="0" applyNumberFormat="1" applyFont="1" applyFill="1" applyBorder="1" applyAlignment="1">
      <alignment horizontal="left" vertical="top" wrapText="1"/>
    </xf>
    <xf numFmtId="0" fontId="216" fillId="0" borderId="43" xfId="0" applyFont="1" applyBorder="1" applyAlignment="1">
      <alignment horizontal="justify" vertical="center" wrapText="1"/>
    </xf>
    <xf numFmtId="0" fontId="216" fillId="0" borderId="28" xfId="0" applyFont="1" applyBorder="1" applyAlignment="1">
      <alignment horizontal="justify" vertical="center"/>
    </xf>
    <xf numFmtId="0" fontId="216" fillId="0" borderId="26" xfId="0" applyFont="1" applyBorder="1" applyAlignment="1">
      <alignment horizontal="justify" vertical="center"/>
    </xf>
    <xf numFmtId="0" fontId="0" fillId="38" borderId="28" xfId="0" applyFill="1" applyBorder="1" applyAlignment="1">
      <alignment horizontal="left" vertical="center" wrapText="1"/>
    </xf>
    <xf numFmtId="0" fontId="0" fillId="38" borderId="26" xfId="0" applyFill="1" applyBorder="1" applyAlignment="1">
      <alignment horizontal="left" vertical="center" wrapText="1"/>
    </xf>
    <xf numFmtId="49" fontId="41" fillId="0" borderId="0" xfId="0" applyNumberFormat="1" applyFont="1" applyFill="1" applyBorder="1" applyAlignment="1" quotePrefix="1">
      <alignment horizontal="justify" vertical="top" wrapText="1"/>
    </xf>
    <xf numFmtId="49" fontId="41" fillId="0" borderId="0" xfId="0" applyNumberFormat="1" applyFont="1" applyFill="1" applyBorder="1" applyAlignment="1">
      <alignment horizontal="justify" vertical="top" wrapText="1"/>
    </xf>
    <xf numFmtId="0" fontId="200" fillId="0" borderId="19" xfId="0" applyFont="1" applyBorder="1" applyAlignment="1">
      <alignment/>
    </xf>
    <xf numFmtId="49" fontId="64" fillId="38" borderId="28" xfId="0" applyNumberFormat="1" applyFont="1" applyFill="1" applyBorder="1" applyAlignment="1">
      <alignment horizontal="left" vertical="center" wrapText="1"/>
    </xf>
    <xf numFmtId="49" fontId="64" fillId="38" borderId="26" xfId="0" applyNumberFormat="1" applyFont="1" applyFill="1" applyBorder="1" applyAlignment="1">
      <alignment horizontal="left" vertical="center" wrapText="1"/>
    </xf>
    <xf numFmtId="0" fontId="64" fillId="38" borderId="27" xfId="0" applyFont="1" applyFill="1" applyBorder="1" applyAlignment="1">
      <alignment horizontal="left" vertical="center" wrapText="1"/>
    </xf>
    <xf numFmtId="0" fontId="67" fillId="38" borderId="28" xfId="0" applyFont="1" applyFill="1" applyBorder="1" applyAlignment="1">
      <alignment horizontal="left" wrapText="1"/>
    </xf>
    <xf numFmtId="0" fontId="67" fillId="38" borderId="26" xfId="0" applyFont="1" applyFill="1" applyBorder="1" applyAlignment="1">
      <alignment horizontal="left" wrapText="1"/>
    </xf>
    <xf numFmtId="3" fontId="53" fillId="37" borderId="0" xfId="0" applyNumberFormat="1" applyFont="1" applyFill="1" applyAlignment="1">
      <alignment horizontal="center" vertical="center" wrapText="1"/>
    </xf>
    <xf numFmtId="3" fontId="53" fillId="37" borderId="0" xfId="0" applyNumberFormat="1" applyFont="1" applyFill="1" applyAlignment="1">
      <alignment horizontal="right" vertical="center" wrapText="1"/>
    </xf>
    <xf numFmtId="0" fontId="74" fillId="0" borderId="0" xfId="0" applyFont="1" applyAlignment="1">
      <alignment vertical="center" wrapText="1"/>
    </xf>
    <xf numFmtId="0" fontId="0" fillId="0" borderId="0" xfId="0" applyAlignment="1">
      <alignment vertical="center" wrapText="1"/>
    </xf>
    <xf numFmtId="0" fontId="0" fillId="37" borderId="0" xfId="0" applyFill="1" applyAlignment="1">
      <alignment horizontal="center" vertical="center" wrapText="1"/>
    </xf>
    <xf numFmtId="49" fontId="41" fillId="0" borderId="0" xfId="0" applyNumberFormat="1" applyFont="1" applyBorder="1" applyAlignment="1">
      <alignment horizontal="justify" vertical="top" wrapText="1"/>
    </xf>
    <xf numFmtId="0" fontId="54" fillId="37" borderId="0" xfId="0" applyFont="1" applyFill="1" applyAlignment="1">
      <alignment horizontal="center" vertical="top"/>
    </xf>
    <xf numFmtId="0" fontId="218" fillId="0" borderId="0" xfId="0" applyFont="1" applyAlignment="1" quotePrefix="1">
      <alignment horizontal="justify" vertical="top" wrapText="1"/>
    </xf>
    <xf numFmtId="49" fontId="41" fillId="0" borderId="0" xfId="0" applyNumberFormat="1" applyFont="1" applyBorder="1" applyAlignment="1" quotePrefix="1">
      <alignment horizontal="justify" vertical="top" wrapText="1"/>
    </xf>
    <xf numFmtId="0" fontId="27" fillId="0" borderId="17"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22" xfId="0" applyFont="1" applyBorder="1" applyAlignment="1">
      <alignment horizontal="justify" vertical="center" wrapText="1"/>
    </xf>
    <xf numFmtId="0" fontId="26" fillId="0" borderId="17" xfId="0" applyFont="1" applyBorder="1" applyAlignment="1">
      <alignment horizontal="center" vertical="center"/>
    </xf>
    <xf numFmtId="0" fontId="26" fillId="0" borderId="1" xfId="0" applyFont="1" applyBorder="1" applyAlignment="1">
      <alignment horizontal="center" vertical="center"/>
    </xf>
    <xf numFmtId="0" fontId="26" fillId="0" borderId="22" xfId="0" applyFont="1" applyBorder="1" applyAlignment="1">
      <alignment horizontal="center" vertical="center"/>
    </xf>
    <xf numFmtId="0" fontId="27" fillId="0" borderId="0" xfId="0" applyFont="1" applyAlignment="1">
      <alignment horizontal="center" vertical="top" wrapText="1"/>
    </xf>
    <xf numFmtId="0" fontId="0" fillId="0" borderId="0" xfId="0" applyAlignment="1">
      <alignment horizontal="center" vertical="top" wrapText="1"/>
    </xf>
    <xf numFmtId="0" fontId="80" fillId="0" borderId="0" xfId="0" applyFont="1" applyAlignment="1">
      <alignment horizontal="center" vertical="top" wrapText="1"/>
    </xf>
    <xf numFmtId="0" fontId="79" fillId="0" borderId="0" xfId="0" applyFont="1" applyAlignment="1">
      <alignment horizontal="center" vertical="top" wrapText="1"/>
    </xf>
    <xf numFmtId="0" fontId="27" fillId="0" borderId="17" xfId="0" applyFont="1" applyBorder="1" applyAlignment="1" quotePrefix="1">
      <alignment horizontal="justify" vertical="center" wrapText="1"/>
    </xf>
    <xf numFmtId="0" fontId="27" fillId="0" borderId="1" xfId="0" applyFont="1" applyBorder="1" applyAlignment="1" quotePrefix="1">
      <alignment horizontal="justify" vertical="center" wrapText="1"/>
    </xf>
    <xf numFmtId="0" fontId="27" fillId="0" borderId="22" xfId="0" applyFont="1" applyBorder="1" applyAlignment="1" quotePrefix="1">
      <alignment horizontal="justify" vertical="center" wrapText="1"/>
    </xf>
    <xf numFmtId="0" fontId="0" fillId="0" borderId="1" xfId="0" applyBorder="1" applyAlignment="1">
      <alignment horizontal="justify" vertical="center" wrapText="1"/>
    </xf>
    <xf numFmtId="0" fontId="0" fillId="0" borderId="22" xfId="0" applyBorder="1" applyAlignment="1">
      <alignment horizontal="justify" vertical="center" wrapText="1"/>
    </xf>
    <xf numFmtId="0" fontId="26" fillId="0" borderId="17" xfId="0" applyFont="1" applyBorder="1" applyAlignment="1">
      <alignment horizontal="center" vertical="center" wrapText="1"/>
    </xf>
    <xf numFmtId="0" fontId="62" fillId="0" borderId="23" xfId="0" applyFont="1" applyBorder="1" applyAlignment="1">
      <alignment horizontal="center" vertical="center"/>
    </xf>
    <xf numFmtId="0" fontId="62" fillId="0" borderId="17" xfId="0" applyFont="1" applyBorder="1" applyAlignment="1" quotePrefix="1">
      <alignment horizontal="justify" vertical="center" wrapText="1"/>
    </xf>
    <xf numFmtId="0" fontId="62" fillId="0" borderId="22" xfId="0" applyFont="1" applyBorder="1" applyAlignment="1" quotePrefix="1">
      <alignment horizontal="justify" vertical="center" wrapText="1"/>
    </xf>
    <xf numFmtId="0" fontId="62" fillId="37" borderId="23" xfId="0" applyFont="1" applyFill="1" applyBorder="1" applyAlignment="1">
      <alignment horizontal="justify" vertical="center" wrapText="1"/>
    </xf>
    <xf numFmtId="0" fontId="62" fillId="0" borderId="23" xfId="0" applyFont="1" applyBorder="1" applyAlignment="1">
      <alignment horizontal="center" vertical="center" wrapText="1"/>
    </xf>
    <xf numFmtId="0" fontId="62" fillId="37" borderId="17" xfId="0" applyFont="1" applyFill="1" applyBorder="1" applyAlignment="1">
      <alignment horizontal="justify" vertical="center" wrapText="1"/>
    </xf>
    <xf numFmtId="0" fontId="62" fillId="37" borderId="22" xfId="0" applyFont="1" applyFill="1" applyBorder="1" applyAlignment="1">
      <alignment horizontal="justify" vertical="center" wrapText="1"/>
    </xf>
    <xf numFmtId="0" fontId="62" fillId="37" borderId="17" xfId="0" applyFont="1" applyFill="1" applyBorder="1" applyAlignment="1">
      <alignment horizontal="justify" vertical="center"/>
    </xf>
    <xf numFmtId="0" fontId="62" fillId="37" borderId="22" xfId="0" applyFont="1" applyFill="1" applyBorder="1" applyAlignment="1">
      <alignment horizontal="justify" vertical="center"/>
    </xf>
    <xf numFmtId="0" fontId="60" fillId="0" borderId="0" xfId="0" applyFont="1" applyAlignment="1">
      <alignment horizontal="center" vertical="top" wrapText="1"/>
    </xf>
    <xf numFmtId="0" fontId="67" fillId="0" borderId="0" xfId="0" applyFont="1" applyAlignment="1">
      <alignment horizontal="center" vertical="top" wrapText="1"/>
    </xf>
    <xf numFmtId="0" fontId="82" fillId="0" borderId="0" xfId="0" applyFont="1" applyAlignment="1">
      <alignment horizontal="center" vertical="top" wrapText="1"/>
    </xf>
    <xf numFmtId="0" fontId="81" fillId="0" borderId="0" xfId="0" applyFont="1" applyAlignment="1">
      <alignment horizontal="center" vertical="top" wrapText="1"/>
    </xf>
    <xf numFmtId="0" fontId="176" fillId="0" borderId="17" xfId="0" applyFont="1" applyBorder="1" applyAlignment="1">
      <alignment horizontal="justify" vertical="center" wrapText="1"/>
    </xf>
    <xf numFmtId="0" fontId="176" fillId="0" borderId="22" xfId="0" applyFont="1" applyBorder="1" applyAlignment="1">
      <alignment horizontal="justify" vertical="center" wrapText="1"/>
    </xf>
  </cellXfs>
  <cellStyles count="76">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콤마 [0]_1202" xfId="79"/>
    <cellStyle name="콤마_1202" xfId="80"/>
    <cellStyle name="통화 [0]_1202" xfId="81"/>
    <cellStyle name="통화_1202" xfId="82"/>
    <cellStyle name="표준_(정보부문)월별인원계획" xfId="83"/>
    <cellStyle name="표준_kc-elec system check list" xfId="84"/>
    <cellStyle name="一般_Book1" xfId="85"/>
    <cellStyle name="千分位[0]_Book1" xfId="86"/>
    <cellStyle name="千分位_Book1" xfId="87"/>
    <cellStyle name="貨幣 [0]_Book1" xfId="88"/>
    <cellStyle name="貨幣_Book1" xfId="89"/>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840</xdr:row>
      <xdr:rowOff>0</xdr:rowOff>
    </xdr:from>
    <xdr:ext cx="228600" cy="266700"/>
    <xdr:sp fLocksText="0">
      <xdr:nvSpPr>
        <xdr:cNvPr id="1" name="TextBox 1"/>
        <xdr:cNvSpPr txBox="1">
          <a:spLocks noChangeArrowheads="1"/>
        </xdr:cNvSpPr>
      </xdr:nvSpPr>
      <xdr:spPr>
        <a:xfrm>
          <a:off x="12534900" y="2696527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840</xdr:row>
      <xdr:rowOff>0</xdr:rowOff>
    </xdr:from>
    <xdr:ext cx="228600" cy="266700"/>
    <xdr:sp fLocksText="0">
      <xdr:nvSpPr>
        <xdr:cNvPr id="2" name="TextBox 1"/>
        <xdr:cNvSpPr txBox="1">
          <a:spLocks noChangeArrowheads="1"/>
        </xdr:cNvSpPr>
      </xdr:nvSpPr>
      <xdr:spPr>
        <a:xfrm>
          <a:off x="12534900" y="2696527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881</xdr:row>
      <xdr:rowOff>0</xdr:rowOff>
    </xdr:from>
    <xdr:ext cx="228600" cy="266700"/>
    <xdr:sp fLocksText="0">
      <xdr:nvSpPr>
        <xdr:cNvPr id="3" name="TextBox 7"/>
        <xdr:cNvSpPr txBox="1">
          <a:spLocks noChangeArrowheads="1"/>
        </xdr:cNvSpPr>
      </xdr:nvSpPr>
      <xdr:spPr>
        <a:xfrm>
          <a:off x="12534900" y="2837307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840</xdr:row>
      <xdr:rowOff>0</xdr:rowOff>
    </xdr:from>
    <xdr:ext cx="228600" cy="266700"/>
    <xdr:sp fLocksText="0">
      <xdr:nvSpPr>
        <xdr:cNvPr id="4" name="TextBox 1"/>
        <xdr:cNvSpPr txBox="1">
          <a:spLocks noChangeArrowheads="1"/>
        </xdr:cNvSpPr>
      </xdr:nvSpPr>
      <xdr:spPr>
        <a:xfrm>
          <a:off x="12534900" y="2696527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1285875</xdr:colOff>
      <xdr:row>2</xdr:row>
      <xdr:rowOff>47625</xdr:rowOff>
    </xdr:from>
    <xdr:to>
      <xdr:col>1</xdr:col>
      <xdr:colOff>2362200</xdr:colOff>
      <xdr:row>2</xdr:row>
      <xdr:rowOff>47625</xdr:rowOff>
    </xdr:to>
    <xdr:sp>
      <xdr:nvSpPr>
        <xdr:cNvPr id="5" name="Straight Connector 11"/>
        <xdr:cNvSpPr>
          <a:spLocks/>
        </xdr:cNvSpPr>
      </xdr:nvSpPr>
      <xdr:spPr>
        <a:xfrm>
          <a:off x="1962150" y="6953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6867525</xdr:colOff>
      <xdr:row>2</xdr:row>
      <xdr:rowOff>57150</xdr:rowOff>
    </xdr:from>
    <xdr:to>
      <xdr:col>4</xdr:col>
      <xdr:colOff>581025</xdr:colOff>
      <xdr:row>2</xdr:row>
      <xdr:rowOff>57150</xdr:rowOff>
    </xdr:to>
    <xdr:sp>
      <xdr:nvSpPr>
        <xdr:cNvPr id="6" name="Straight Connector 16"/>
        <xdr:cNvSpPr>
          <a:spLocks/>
        </xdr:cNvSpPr>
      </xdr:nvSpPr>
      <xdr:spPr>
        <a:xfrm>
          <a:off x="7543800" y="7048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1059</xdr:row>
      <xdr:rowOff>0</xdr:rowOff>
    </xdr:from>
    <xdr:ext cx="0" cy="28575"/>
    <xdr:sp fLocksText="0">
      <xdr:nvSpPr>
        <xdr:cNvPr id="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2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3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4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5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6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7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8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9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0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0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1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2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3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4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5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6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7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8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7"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8"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199"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0"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1"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2" name="Text Box 82"/>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3" name="Text Box 83"/>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4" name="Text Box 84"/>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5" name="Text Box 85"/>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1059</xdr:row>
      <xdr:rowOff>0</xdr:rowOff>
    </xdr:from>
    <xdr:ext cx="0" cy="28575"/>
    <xdr:sp fLocksText="0">
      <xdr:nvSpPr>
        <xdr:cNvPr id="1206" name="Text Box 86"/>
        <xdr:cNvSpPr txBox="1">
          <a:spLocks noChangeArrowheads="1"/>
        </xdr:cNvSpPr>
      </xdr:nvSpPr>
      <xdr:spPr>
        <a:xfrm>
          <a:off x="2162175" y="3464433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79</xdr:row>
      <xdr:rowOff>0</xdr:rowOff>
    </xdr:from>
    <xdr:ext cx="228600" cy="266700"/>
    <xdr:sp fLocksText="0">
      <xdr:nvSpPr>
        <xdr:cNvPr id="1" name="TextBox 1"/>
        <xdr:cNvSpPr txBox="1">
          <a:spLocks noChangeArrowheads="1"/>
        </xdr:cNvSpPr>
      </xdr:nvSpPr>
      <xdr:spPr>
        <a:xfrm>
          <a:off x="5457825"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fLocksText="0">
      <xdr:nvSpPr>
        <xdr:cNvPr id="2" name="TextBox 1"/>
        <xdr:cNvSpPr txBox="1">
          <a:spLocks noChangeArrowheads="1"/>
        </xdr:cNvSpPr>
      </xdr:nvSpPr>
      <xdr:spPr>
        <a:xfrm>
          <a:off x="4552950"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79</xdr:row>
      <xdr:rowOff>0</xdr:rowOff>
    </xdr:from>
    <xdr:ext cx="228600" cy="266700"/>
    <xdr:sp fLocksText="0">
      <xdr:nvSpPr>
        <xdr:cNvPr id="3" name="TextBox 3"/>
        <xdr:cNvSpPr txBox="1">
          <a:spLocks noChangeArrowheads="1"/>
        </xdr:cNvSpPr>
      </xdr:nvSpPr>
      <xdr:spPr>
        <a:xfrm>
          <a:off x="5457825"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fLocksText="0">
      <xdr:nvSpPr>
        <xdr:cNvPr id="4" name="TextBox 1"/>
        <xdr:cNvSpPr txBox="1">
          <a:spLocks noChangeArrowheads="1"/>
        </xdr:cNvSpPr>
      </xdr:nvSpPr>
      <xdr:spPr>
        <a:xfrm>
          <a:off x="4552950"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119</xdr:row>
      <xdr:rowOff>0</xdr:rowOff>
    </xdr:from>
    <xdr:ext cx="228600" cy="228600"/>
    <xdr:sp fLocksText="0">
      <xdr:nvSpPr>
        <xdr:cNvPr id="5" name="TextBox 5"/>
        <xdr:cNvSpPr txBox="1">
          <a:spLocks noChangeArrowheads="1"/>
        </xdr:cNvSpPr>
      </xdr:nvSpPr>
      <xdr:spPr>
        <a:xfrm>
          <a:off x="5457825" y="4416742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119</xdr:row>
      <xdr:rowOff>0</xdr:rowOff>
    </xdr:from>
    <xdr:ext cx="228600" cy="228600"/>
    <xdr:sp fLocksText="0">
      <xdr:nvSpPr>
        <xdr:cNvPr id="6" name="TextBox 1"/>
        <xdr:cNvSpPr txBox="1">
          <a:spLocks noChangeArrowheads="1"/>
        </xdr:cNvSpPr>
      </xdr:nvSpPr>
      <xdr:spPr>
        <a:xfrm>
          <a:off x="4552950" y="4416742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125</xdr:row>
      <xdr:rowOff>0</xdr:rowOff>
    </xdr:from>
    <xdr:ext cx="228600" cy="247650"/>
    <xdr:sp fLocksText="0">
      <xdr:nvSpPr>
        <xdr:cNvPr id="7" name="TextBox 7"/>
        <xdr:cNvSpPr txBox="1">
          <a:spLocks noChangeArrowheads="1"/>
        </xdr:cNvSpPr>
      </xdr:nvSpPr>
      <xdr:spPr>
        <a:xfrm>
          <a:off x="5457825" y="45643800"/>
          <a:ext cx="228600" cy="24765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125</xdr:row>
      <xdr:rowOff>0</xdr:rowOff>
    </xdr:from>
    <xdr:ext cx="228600" cy="247650"/>
    <xdr:sp fLocksText="0">
      <xdr:nvSpPr>
        <xdr:cNvPr id="8" name="TextBox 1"/>
        <xdr:cNvSpPr txBox="1">
          <a:spLocks noChangeArrowheads="1"/>
        </xdr:cNvSpPr>
      </xdr:nvSpPr>
      <xdr:spPr>
        <a:xfrm>
          <a:off x="4552950" y="45643800"/>
          <a:ext cx="228600" cy="24765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88"/>
  <sheetViews>
    <sheetView tabSelected="1" zoomScaleSheetLayoutView="70" zoomScalePageLayoutView="55" workbookViewId="0" topLeftCell="A64">
      <selection activeCell="G23" sqref="G23"/>
    </sheetView>
  </sheetViews>
  <sheetFormatPr defaultColWidth="8.796875" defaultRowHeight="15"/>
  <cols>
    <col min="1" max="1" width="7.09765625" style="61" customWidth="1"/>
    <col min="2" max="2" width="74.5" style="56" customWidth="1"/>
    <col min="3" max="3" width="22.69921875" style="88" customWidth="1"/>
    <col min="4" max="4" width="8.59765625" style="62" customWidth="1"/>
    <col min="5" max="5" width="12.19921875" style="63" customWidth="1"/>
    <col min="6" max="6" width="13.3984375" style="63" customWidth="1"/>
    <col min="7" max="7" width="9" style="39" customWidth="1"/>
    <col min="8" max="16384" width="9" style="39" customWidth="1"/>
  </cols>
  <sheetData>
    <row r="1" spans="1:6" s="49" customFormat="1" ht="27.75" customHeight="1">
      <c r="A1" s="1017" t="s">
        <v>841</v>
      </c>
      <c r="B1" s="1017"/>
      <c r="C1" s="1017"/>
      <c r="D1" s="1017"/>
      <c r="E1" s="1017"/>
      <c r="F1" s="1017"/>
    </row>
    <row r="2" spans="1:6" s="49" customFormat="1" ht="23.25" customHeight="1">
      <c r="A2" s="1018" t="s">
        <v>895</v>
      </c>
      <c r="B2" s="1018"/>
      <c r="C2" s="1018"/>
      <c r="D2" s="1018"/>
      <c r="E2" s="1018"/>
      <c r="F2" s="1018"/>
    </row>
    <row r="3" spans="1:6" s="49" customFormat="1" ht="13.5" customHeight="1">
      <c r="A3" s="1020"/>
      <c r="B3" s="1020"/>
      <c r="C3" s="1020"/>
      <c r="D3" s="1020"/>
      <c r="E3" s="1020"/>
      <c r="F3" s="1020"/>
    </row>
    <row r="4" spans="1:6" s="49" customFormat="1" ht="26.25">
      <c r="A4" s="1019" t="s">
        <v>1872</v>
      </c>
      <c r="B4" s="1019"/>
      <c r="C4" s="1019"/>
      <c r="D4" s="1019"/>
      <c r="E4" s="1019"/>
      <c r="F4" s="1019"/>
    </row>
    <row r="5" spans="1:6" s="49" customFormat="1" ht="28.5" customHeight="1">
      <c r="A5" s="51"/>
      <c r="B5" s="52"/>
      <c r="C5" s="88"/>
      <c r="D5" s="53"/>
      <c r="E5" s="50"/>
      <c r="F5" s="50"/>
    </row>
    <row r="6" spans="1:6" s="49" customFormat="1" ht="27">
      <c r="A6" s="1006" t="s">
        <v>825</v>
      </c>
      <c r="B6" s="1006"/>
      <c r="C6" s="1006"/>
      <c r="D6" s="1006"/>
      <c r="E6" s="1006"/>
      <c r="F6" s="1006"/>
    </row>
    <row r="7" spans="1:6" s="49" customFormat="1" ht="23.25">
      <c r="A7" s="1004" t="s">
        <v>1871</v>
      </c>
      <c r="B7" s="1005"/>
      <c r="C7" s="1005"/>
      <c r="D7" s="1005"/>
      <c r="E7" s="1005"/>
      <c r="F7" s="1005"/>
    </row>
    <row r="8" spans="1:6" s="49" customFormat="1" ht="27">
      <c r="A8" s="1031" t="s">
        <v>44</v>
      </c>
      <c r="B8" s="1031"/>
      <c r="C8" s="1031"/>
      <c r="D8" s="1031"/>
      <c r="E8" s="1031"/>
      <c r="F8" s="1031"/>
    </row>
    <row r="9" spans="1:6" s="49" customFormat="1" ht="22.5" customHeight="1">
      <c r="A9" s="1024" t="s">
        <v>216</v>
      </c>
      <c r="B9" s="1025"/>
      <c r="C9" s="1025"/>
      <c r="D9" s="1025"/>
      <c r="E9" s="1025"/>
      <c r="F9" s="1025"/>
    </row>
    <row r="10" spans="1:6" s="49" customFormat="1" ht="30" customHeight="1">
      <c r="A10" s="1022" t="s">
        <v>1220</v>
      </c>
      <c r="B10" s="1023"/>
      <c r="C10" s="1023"/>
      <c r="D10" s="1023"/>
      <c r="E10" s="1023"/>
      <c r="F10" s="1023"/>
    </row>
    <row r="11" spans="1:6" s="49" customFormat="1" ht="27" customHeight="1">
      <c r="A11" s="1022" t="s">
        <v>373</v>
      </c>
      <c r="B11" s="1022"/>
      <c r="C11" s="1022"/>
      <c r="D11" s="1022"/>
      <c r="E11" s="1022"/>
      <c r="F11" s="1022"/>
    </row>
    <row r="12" spans="1:6" s="41" customFormat="1" ht="43.5" customHeight="1">
      <c r="A12" s="1036" t="s">
        <v>215</v>
      </c>
      <c r="B12" s="1037"/>
      <c r="C12" s="1037"/>
      <c r="D12" s="1037"/>
      <c r="E12" s="1037"/>
      <c r="F12" s="1037"/>
    </row>
    <row r="13" spans="1:6" s="41" customFormat="1" ht="19.5" customHeight="1">
      <c r="A13" s="1007"/>
      <c r="B13" s="1007"/>
      <c r="C13" s="1007"/>
      <c r="D13" s="1007"/>
      <c r="E13" s="1007"/>
      <c r="F13" s="1007"/>
    </row>
    <row r="14" spans="1:6" s="34" customFormat="1" ht="17.25">
      <c r="A14" s="1032" t="s">
        <v>47</v>
      </c>
      <c r="B14" s="1038" t="s">
        <v>197</v>
      </c>
      <c r="C14" s="1032" t="s">
        <v>60</v>
      </c>
      <c r="D14" s="1035" t="s">
        <v>475</v>
      </c>
      <c r="E14" s="1034" t="s">
        <v>826</v>
      </c>
      <c r="F14" s="1034" t="s">
        <v>827</v>
      </c>
    </row>
    <row r="15" spans="1:6" s="34" customFormat="1" ht="17.25">
      <c r="A15" s="1033"/>
      <c r="B15" s="1038"/>
      <c r="C15" s="1032"/>
      <c r="D15" s="1035"/>
      <c r="E15" s="1034"/>
      <c r="F15" s="1034"/>
    </row>
    <row r="16" spans="1:6" s="34" customFormat="1" ht="17.25">
      <c r="A16" s="1033"/>
      <c r="B16" s="1039"/>
      <c r="C16" s="1032"/>
      <c r="D16" s="1035"/>
      <c r="E16" s="1034"/>
      <c r="F16" s="1034"/>
    </row>
    <row r="17" spans="1:6" s="34" customFormat="1" ht="17.25">
      <c r="A17" s="1033"/>
      <c r="B17" s="1039"/>
      <c r="C17" s="1032"/>
      <c r="D17" s="1035"/>
      <c r="E17" s="1034"/>
      <c r="F17" s="1034"/>
    </row>
    <row r="18" spans="1:6" s="34" customFormat="1" ht="30.75" customHeight="1">
      <c r="A18" s="1033"/>
      <c r="B18" s="1038"/>
      <c r="C18" s="1032"/>
      <c r="D18" s="1035"/>
      <c r="E18" s="1034"/>
      <c r="F18" s="1034"/>
    </row>
    <row r="19" spans="1:6" s="28" customFormat="1" ht="19.5" customHeight="1">
      <c r="A19" s="458" t="s">
        <v>723</v>
      </c>
      <c r="B19" s="458" t="s">
        <v>724</v>
      </c>
      <c r="C19" s="458" t="s">
        <v>725</v>
      </c>
      <c r="D19" s="458" t="s">
        <v>726</v>
      </c>
      <c r="E19" s="458" t="s">
        <v>727</v>
      </c>
      <c r="F19" s="458" t="s">
        <v>728</v>
      </c>
    </row>
    <row r="20" spans="1:6" s="28" customFormat="1" ht="19.5" customHeight="1">
      <c r="A20" s="153" t="s">
        <v>766</v>
      </c>
      <c r="B20" s="184" t="s">
        <v>767</v>
      </c>
      <c r="C20" s="153"/>
      <c r="D20" s="153"/>
      <c r="E20" s="153"/>
      <c r="F20" s="153"/>
    </row>
    <row r="21" spans="1:6" s="206" customFormat="1" ht="21">
      <c r="A21" s="209" t="s">
        <v>202</v>
      </c>
      <c r="B21" s="210" t="s">
        <v>768</v>
      </c>
      <c r="C21" s="211"/>
      <c r="D21" s="212"/>
      <c r="E21" s="213"/>
      <c r="F21" s="213"/>
    </row>
    <row r="22" spans="1:6" s="28" customFormat="1" ht="19.5">
      <c r="A22" s="71">
        <v>1</v>
      </c>
      <c r="B22" s="185" t="s">
        <v>1593</v>
      </c>
      <c r="C22" s="89" t="s">
        <v>4</v>
      </c>
      <c r="D22" s="71" t="s">
        <v>59</v>
      </c>
      <c r="E22" s="72"/>
      <c r="F22" s="637">
        <f>89000/50</f>
        <v>1780</v>
      </c>
    </row>
    <row r="23" spans="1:7" s="207" customFormat="1" ht="19.5">
      <c r="A23" s="76">
        <v>2</v>
      </c>
      <c r="B23" s="215" t="s">
        <v>1594</v>
      </c>
      <c r="C23" s="216" t="s">
        <v>4</v>
      </c>
      <c r="D23" s="76" t="s">
        <v>130</v>
      </c>
      <c r="E23" s="84"/>
      <c r="F23" s="84" t="s">
        <v>1884</v>
      </c>
      <c r="G23" s="28"/>
    </row>
    <row r="24" spans="1:6" s="28" customFormat="1" ht="19.5">
      <c r="A24" s="71">
        <v>3</v>
      </c>
      <c r="B24" s="186" t="s">
        <v>309</v>
      </c>
      <c r="C24" s="89" t="s">
        <v>4</v>
      </c>
      <c r="D24" s="71" t="s">
        <v>130</v>
      </c>
      <c r="E24" s="72"/>
      <c r="F24" s="72">
        <v>1640</v>
      </c>
    </row>
    <row r="25" spans="1:6" s="28" customFormat="1" ht="19.5">
      <c r="A25" s="71">
        <v>4</v>
      </c>
      <c r="B25" s="187" t="s">
        <v>349</v>
      </c>
      <c r="C25" s="89" t="s">
        <v>4</v>
      </c>
      <c r="D25" s="71" t="s">
        <v>130</v>
      </c>
      <c r="E25" s="72"/>
      <c r="F25" s="72">
        <f>90000/50</f>
        <v>1800</v>
      </c>
    </row>
    <row r="26" spans="1:6" s="28" customFormat="1" ht="19.5">
      <c r="A26" s="71">
        <v>5</v>
      </c>
      <c r="B26" s="187" t="s">
        <v>1075</v>
      </c>
      <c r="C26" s="89" t="s">
        <v>4</v>
      </c>
      <c r="D26" s="71" t="s">
        <v>130</v>
      </c>
      <c r="E26" s="72"/>
      <c r="F26" s="72">
        <f>80000/50</f>
        <v>1600</v>
      </c>
    </row>
    <row r="27" spans="1:6" s="28" customFormat="1" ht="37.5">
      <c r="A27" s="71">
        <v>6</v>
      </c>
      <c r="B27" s="214" t="s">
        <v>1873</v>
      </c>
      <c r="C27" s="93" t="s">
        <v>4</v>
      </c>
      <c r="D27" s="71" t="s">
        <v>130</v>
      </c>
      <c r="E27" s="72"/>
      <c r="F27" s="452">
        <f>90500/50</f>
        <v>1810</v>
      </c>
    </row>
    <row r="28" spans="1:6" s="28" customFormat="1" ht="37.5">
      <c r="A28" s="71">
        <v>7</v>
      </c>
      <c r="B28" s="214" t="s">
        <v>884</v>
      </c>
      <c r="C28" s="93" t="s">
        <v>4</v>
      </c>
      <c r="D28" s="71" t="s">
        <v>130</v>
      </c>
      <c r="E28" s="72"/>
      <c r="F28" s="452">
        <f>80000/50</f>
        <v>1600</v>
      </c>
    </row>
    <row r="29" spans="1:6" s="28" customFormat="1" ht="42" customHeight="1">
      <c r="A29" s="71">
        <v>8</v>
      </c>
      <c r="B29" s="214" t="s">
        <v>1636</v>
      </c>
      <c r="C29" s="93" t="s">
        <v>4</v>
      </c>
      <c r="D29" s="71" t="s">
        <v>130</v>
      </c>
      <c r="E29" s="72"/>
      <c r="F29" s="452">
        <f>75000/50</f>
        <v>1500</v>
      </c>
    </row>
    <row r="30" spans="1:6" s="28" customFormat="1" ht="51" customHeight="1">
      <c r="A30" s="71">
        <v>9</v>
      </c>
      <c r="B30" s="697" t="s">
        <v>1711</v>
      </c>
      <c r="C30" s="93" t="s">
        <v>1581</v>
      </c>
      <c r="D30" s="71" t="s">
        <v>130</v>
      </c>
      <c r="E30" s="72"/>
      <c r="F30" s="452">
        <f>95000/50</f>
        <v>1900</v>
      </c>
    </row>
    <row r="31" spans="1:6" s="28" customFormat="1" ht="19.5">
      <c r="A31" s="71">
        <v>10</v>
      </c>
      <c r="B31" s="186" t="s">
        <v>340</v>
      </c>
      <c r="C31" s="89"/>
      <c r="D31" s="71" t="s">
        <v>130</v>
      </c>
      <c r="E31" s="72"/>
      <c r="F31" s="72">
        <f>173000/40</f>
        <v>4325</v>
      </c>
    </row>
    <row r="32" spans="1:6" s="28" customFormat="1" ht="19.5">
      <c r="A32" s="71">
        <v>11</v>
      </c>
      <c r="B32" s="186" t="s">
        <v>348</v>
      </c>
      <c r="C32" s="89"/>
      <c r="D32" s="71" t="s">
        <v>130</v>
      </c>
      <c r="E32" s="72"/>
      <c r="F32" s="72">
        <f>153000/40</f>
        <v>3825</v>
      </c>
    </row>
    <row r="33" spans="1:6" s="206" customFormat="1" ht="26.25" customHeight="1">
      <c r="A33" s="209" t="s">
        <v>9</v>
      </c>
      <c r="B33" s="217" t="s">
        <v>769</v>
      </c>
      <c r="C33" s="211"/>
      <c r="D33" s="212"/>
      <c r="E33" s="213"/>
      <c r="F33" s="213"/>
    </row>
    <row r="34" spans="1:6" s="208" customFormat="1" ht="21">
      <c r="A34" s="238">
        <v>1</v>
      </c>
      <c r="B34" s="995" t="s">
        <v>748</v>
      </c>
      <c r="C34" s="995"/>
      <c r="D34" s="995"/>
      <c r="E34" s="995"/>
      <c r="F34" s="995"/>
    </row>
    <row r="35" spans="1:6" s="208" customFormat="1" ht="21">
      <c r="A35" s="236" t="s">
        <v>770</v>
      </c>
      <c r="B35" s="460" t="s">
        <v>1603</v>
      </c>
      <c r="C35" s="237"/>
      <c r="D35" s="237"/>
      <c r="E35" s="237"/>
      <c r="F35" s="237"/>
    </row>
    <row r="36" spans="1:6" s="208" customFormat="1" ht="37.5">
      <c r="A36" s="238"/>
      <c r="B36" s="239" t="s">
        <v>1604</v>
      </c>
      <c r="C36" s="240"/>
      <c r="D36" s="236" t="s">
        <v>847</v>
      </c>
      <c r="E36" s="241">
        <v>60000</v>
      </c>
      <c r="F36" s="241"/>
    </row>
    <row r="37" spans="1:6" s="208" customFormat="1" ht="56.25">
      <c r="A37" s="238"/>
      <c r="B37" s="239" t="s">
        <v>1607</v>
      </c>
      <c r="C37" s="240"/>
      <c r="D37" s="71" t="s">
        <v>130</v>
      </c>
      <c r="E37" s="242">
        <v>60000</v>
      </c>
      <c r="F37" s="241"/>
    </row>
    <row r="38" spans="1:6" s="208" customFormat="1" ht="56.25">
      <c r="A38" s="238"/>
      <c r="B38" s="239" t="s">
        <v>1606</v>
      </c>
      <c r="C38" s="240"/>
      <c r="D38" s="71" t="s">
        <v>130</v>
      </c>
      <c r="E38" s="242">
        <v>40000</v>
      </c>
      <c r="F38" s="241"/>
    </row>
    <row r="39" spans="1:6" s="208" customFormat="1" ht="43.5" customHeight="1">
      <c r="A39" s="236" t="s">
        <v>771</v>
      </c>
      <c r="B39" s="995" t="s">
        <v>1605</v>
      </c>
      <c r="C39" s="995"/>
      <c r="D39" s="995"/>
      <c r="E39" s="995"/>
      <c r="F39" s="995"/>
    </row>
    <row r="40" spans="1:6" s="208" customFormat="1" ht="39" customHeight="1">
      <c r="A40" s="238"/>
      <c r="B40" s="243" t="s">
        <v>1698</v>
      </c>
      <c r="C40" s="244"/>
      <c r="D40" s="236" t="s">
        <v>847</v>
      </c>
      <c r="E40" s="242">
        <v>115000</v>
      </c>
      <c r="F40" s="241"/>
    </row>
    <row r="41" spans="1:6" s="208" customFormat="1" ht="35.25" customHeight="1">
      <c r="A41" s="238"/>
      <c r="B41" s="243" t="s">
        <v>1608</v>
      </c>
      <c r="C41" s="244"/>
      <c r="D41" s="236" t="s">
        <v>847</v>
      </c>
      <c r="E41" s="242">
        <v>100000</v>
      </c>
      <c r="F41" s="241"/>
    </row>
    <row r="42" spans="1:6" s="208" customFormat="1" ht="43.5" customHeight="1">
      <c r="A42" s="238">
        <v>2</v>
      </c>
      <c r="B42" s="1008" t="s">
        <v>1642</v>
      </c>
      <c r="C42" s="1026"/>
      <c r="D42" s="1026"/>
      <c r="E42" s="1026"/>
      <c r="F42" s="1027"/>
    </row>
    <row r="43" spans="1:7" s="208" customFormat="1" ht="19.5">
      <c r="A43" s="236" t="s">
        <v>772</v>
      </c>
      <c r="B43" s="246" t="s">
        <v>1631</v>
      </c>
      <c r="C43" s="240"/>
      <c r="D43" s="236"/>
      <c r="E43" s="242"/>
      <c r="F43" s="242"/>
      <c r="G43" s="642"/>
    </row>
    <row r="44" spans="1:7" s="208" customFormat="1" ht="21.75">
      <c r="A44" s="236"/>
      <c r="B44" s="246" t="s">
        <v>1629</v>
      </c>
      <c r="C44" s="240"/>
      <c r="D44" s="236" t="s">
        <v>847</v>
      </c>
      <c r="E44" s="242"/>
      <c r="F44" s="242">
        <v>120000</v>
      </c>
      <c r="G44" s="642"/>
    </row>
    <row r="45" spans="1:6" s="208" customFormat="1" ht="21.75">
      <c r="A45" s="236"/>
      <c r="B45" s="247" t="s">
        <v>716</v>
      </c>
      <c r="C45" s="248"/>
      <c r="D45" s="236" t="s">
        <v>847</v>
      </c>
      <c r="E45" s="241"/>
      <c r="F45" s="242">
        <v>165000</v>
      </c>
    </row>
    <row r="46" spans="1:6" s="208" customFormat="1" ht="21.75">
      <c r="A46" s="236"/>
      <c r="B46" s="247" t="s">
        <v>1699</v>
      </c>
      <c r="C46" s="248"/>
      <c r="D46" s="236" t="s">
        <v>847</v>
      </c>
      <c r="E46" s="241"/>
      <c r="F46" s="242">
        <v>220000</v>
      </c>
    </row>
    <row r="47" spans="1:6" s="208" customFormat="1" ht="19.5">
      <c r="A47" s="236" t="s">
        <v>771</v>
      </c>
      <c r="B47" s="1029" t="s">
        <v>1630</v>
      </c>
      <c r="C47" s="1030"/>
      <c r="D47" s="1030"/>
      <c r="E47" s="1030"/>
      <c r="F47" s="1030"/>
    </row>
    <row r="48" spans="1:6" s="208" customFormat="1" ht="21.75">
      <c r="A48" s="236"/>
      <c r="B48" s="246" t="s">
        <v>1398</v>
      </c>
      <c r="C48" s="240"/>
      <c r="D48" s="236" t="s">
        <v>847</v>
      </c>
      <c r="E48" s="242"/>
      <c r="F48" s="242">
        <v>110000</v>
      </c>
    </row>
    <row r="49" spans="1:7" s="208" customFormat="1" ht="21.75">
      <c r="A49" s="238"/>
      <c r="B49" s="247" t="s">
        <v>1700</v>
      </c>
      <c r="C49" s="248"/>
      <c r="D49" s="236" t="s">
        <v>847</v>
      </c>
      <c r="E49" s="241"/>
      <c r="F49" s="242">
        <v>150000</v>
      </c>
      <c r="G49" s="642"/>
    </row>
    <row r="50" spans="1:7" s="208" customFormat="1" ht="21.75">
      <c r="A50" s="238"/>
      <c r="B50" s="247" t="s">
        <v>1699</v>
      </c>
      <c r="C50" s="248"/>
      <c r="D50" s="236" t="s">
        <v>847</v>
      </c>
      <c r="E50" s="241"/>
      <c r="F50" s="242">
        <v>205000</v>
      </c>
      <c r="G50" s="642"/>
    </row>
    <row r="51" spans="1:6" s="208" customFormat="1" ht="41.25" customHeight="1">
      <c r="A51" s="238">
        <v>3</v>
      </c>
      <c r="B51" s="1008" t="s">
        <v>1221</v>
      </c>
      <c r="C51" s="1026"/>
      <c r="D51" s="1026"/>
      <c r="E51" s="1026"/>
      <c r="F51" s="1027"/>
    </row>
    <row r="52" spans="1:6" s="208" customFormat="1" ht="21.75">
      <c r="A52" s="236" t="s">
        <v>770</v>
      </c>
      <c r="B52" s="247" t="s">
        <v>716</v>
      </c>
      <c r="C52" s="248"/>
      <c r="D52" s="236" t="s">
        <v>847</v>
      </c>
      <c r="E52" s="241"/>
      <c r="F52" s="242">
        <v>170000</v>
      </c>
    </row>
    <row r="53" spans="1:6" s="208" customFormat="1" ht="21.75">
      <c r="A53" s="236" t="s">
        <v>771</v>
      </c>
      <c r="B53" s="247" t="s">
        <v>717</v>
      </c>
      <c r="C53" s="248"/>
      <c r="D53" s="236" t="s">
        <v>847</v>
      </c>
      <c r="E53" s="241"/>
      <c r="F53" s="242">
        <v>230000</v>
      </c>
    </row>
    <row r="54" spans="1:6" s="208" customFormat="1" ht="41.25" customHeight="1">
      <c r="A54" s="238">
        <v>4</v>
      </c>
      <c r="B54" s="951" t="s">
        <v>1222</v>
      </c>
      <c r="C54" s="951"/>
      <c r="D54" s="951"/>
      <c r="E54" s="951"/>
      <c r="F54" s="951"/>
    </row>
    <row r="55" spans="1:6" s="208" customFormat="1" ht="21.75">
      <c r="A55" s="236" t="s">
        <v>770</v>
      </c>
      <c r="B55" s="247" t="s">
        <v>716</v>
      </c>
      <c r="C55" s="248"/>
      <c r="D55" s="236" t="s">
        <v>847</v>
      </c>
      <c r="E55" s="241"/>
      <c r="F55" s="242">
        <v>220000</v>
      </c>
    </row>
    <row r="56" spans="1:6" s="208" customFormat="1" ht="21.75">
      <c r="A56" s="236" t="s">
        <v>771</v>
      </c>
      <c r="B56" s="247" t="s">
        <v>717</v>
      </c>
      <c r="C56" s="248"/>
      <c r="D56" s="236" t="s">
        <v>847</v>
      </c>
      <c r="E56" s="241"/>
      <c r="F56" s="242">
        <v>250000</v>
      </c>
    </row>
    <row r="57" spans="1:6" s="206" customFormat="1" ht="21">
      <c r="A57" s="209" t="s">
        <v>773</v>
      </c>
      <c r="B57" s="217" t="s">
        <v>774</v>
      </c>
      <c r="C57" s="211"/>
      <c r="D57" s="212"/>
      <c r="E57" s="213"/>
      <c r="F57" s="213"/>
    </row>
    <row r="58" spans="1:6" s="207" customFormat="1" ht="60.75" customHeight="1">
      <c r="A58" s="83">
        <v>1</v>
      </c>
      <c r="B58" s="1044" t="s">
        <v>1634</v>
      </c>
      <c r="C58" s="1045"/>
      <c r="D58" s="1045"/>
      <c r="E58" s="1045"/>
      <c r="F58" s="1046"/>
    </row>
    <row r="59" spans="1:6" s="207" customFormat="1" ht="21">
      <c r="A59" s="83" t="s">
        <v>770</v>
      </c>
      <c r="B59" s="220" t="s">
        <v>687</v>
      </c>
      <c r="C59" s="220"/>
      <c r="D59" s="220"/>
      <c r="E59" s="220"/>
      <c r="F59" s="220"/>
    </row>
    <row r="60" spans="1:6" s="207" customFormat="1" ht="21.75">
      <c r="A60" s="83"/>
      <c r="B60" s="221" t="s">
        <v>696</v>
      </c>
      <c r="C60" s="220"/>
      <c r="D60" s="76" t="s">
        <v>844</v>
      </c>
      <c r="E60" s="220"/>
      <c r="F60" s="85">
        <v>452000</v>
      </c>
    </row>
    <row r="61" spans="1:6" s="207" customFormat="1" ht="21">
      <c r="A61" s="83"/>
      <c r="B61" s="221" t="s">
        <v>701</v>
      </c>
      <c r="C61" s="220"/>
      <c r="D61" s="76" t="s">
        <v>130</v>
      </c>
      <c r="E61" s="220"/>
      <c r="F61" s="85">
        <v>467000</v>
      </c>
    </row>
    <row r="62" spans="1:6" s="207" customFormat="1" ht="21">
      <c r="A62" s="83"/>
      <c r="B62" s="222" t="s">
        <v>845</v>
      </c>
      <c r="C62" s="220"/>
      <c r="D62" s="76" t="s">
        <v>130</v>
      </c>
      <c r="E62" s="220"/>
      <c r="F62" s="85">
        <v>403000</v>
      </c>
    </row>
    <row r="63" spans="1:6" s="207" customFormat="1" ht="21">
      <c r="A63" s="83"/>
      <c r="B63" s="222" t="s">
        <v>846</v>
      </c>
      <c r="C63" s="220"/>
      <c r="D63" s="76" t="s">
        <v>130</v>
      </c>
      <c r="E63" s="220"/>
      <c r="F63" s="85">
        <v>388000</v>
      </c>
    </row>
    <row r="64" spans="1:6" s="207" customFormat="1" ht="21">
      <c r="A64" s="83"/>
      <c r="B64" s="221" t="s">
        <v>695</v>
      </c>
      <c r="C64" s="220"/>
      <c r="D64" s="76" t="s">
        <v>130</v>
      </c>
      <c r="E64" s="220"/>
      <c r="F64" s="85">
        <v>357000</v>
      </c>
    </row>
    <row r="65" spans="1:6" s="207" customFormat="1" ht="21">
      <c r="A65" s="83" t="s">
        <v>771</v>
      </c>
      <c r="B65" s="680" t="s">
        <v>686</v>
      </c>
      <c r="C65" s="220"/>
      <c r="D65" s="220"/>
      <c r="E65" s="220"/>
      <c r="F65" s="85"/>
    </row>
    <row r="66" spans="1:6" s="207" customFormat="1" ht="21.75">
      <c r="A66" s="83"/>
      <c r="B66" s="223" t="s">
        <v>696</v>
      </c>
      <c r="C66" s="220"/>
      <c r="D66" s="76" t="s">
        <v>844</v>
      </c>
      <c r="E66" s="220"/>
      <c r="F66" s="85">
        <v>405000</v>
      </c>
    </row>
    <row r="67" spans="1:6" s="207" customFormat="1" ht="21">
      <c r="A67" s="83"/>
      <c r="B67" s="221" t="s">
        <v>695</v>
      </c>
      <c r="C67" s="220"/>
      <c r="D67" s="76" t="s">
        <v>130</v>
      </c>
      <c r="E67" s="220"/>
      <c r="F67" s="85">
        <v>317000</v>
      </c>
    </row>
    <row r="68" spans="1:6" s="207" customFormat="1" ht="21">
      <c r="A68" s="83"/>
      <c r="B68" s="221" t="s">
        <v>702</v>
      </c>
      <c r="C68" s="220"/>
      <c r="D68" s="76" t="s">
        <v>130</v>
      </c>
      <c r="E68" s="220"/>
      <c r="F68" s="85">
        <v>335000</v>
      </c>
    </row>
    <row r="69" spans="1:6" s="207" customFormat="1" ht="21">
      <c r="A69" s="83" t="s">
        <v>775</v>
      </c>
      <c r="B69" s="220" t="s">
        <v>688</v>
      </c>
      <c r="C69" s="224"/>
      <c r="D69" s="76"/>
      <c r="E69" s="84"/>
      <c r="F69" s="85"/>
    </row>
    <row r="70" spans="1:6" s="207" customFormat="1" ht="21.75">
      <c r="A70" s="83"/>
      <c r="B70" s="221" t="s">
        <v>691</v>
      </c>
      <c r="C70" s="224"/>
      <c r="D70" s="76" t="s">
        <v>844</v>
      </c>
      <c r="E70" s="84"/>
      <c r="F70" s="85">
        <v>305000</v>
      </c>
    </row>
    <row r="71" spans="1:6" s="207" customFormat="1" ht="21">
      <c r="A71" s="83"/>
      <c r="B71" s="221" t="s">
        <v>695</v>
      </c>
      <c r="C71" s="224"/>
      <c r="D71" s="76" t="s">
        <v>130</v>
      </c>
      <c r="E71" s="84"/>
      <c r="F71" s="85">
        <v>282000</v>
      </c>
    </row>
    <row r="72" spans="1:6" s="207" customFormat="1" ht="21">
      <c r="A72" s="83" t="s">
        <v>776</v>
      </c>
      <c r="B72" s="220" t="s">
        <v>689</v>
      </c>
      <c r="C72" s="224"/>
      <c r="D72" s="76"/>
      <c r="E72" s="84"/>
      <c r="F72" s="225"/>
    </row>
    <row r="73" spans="1:6" s="207" customFormat="1" ht="21.75">
      <c r="A73" s="83"/>
      <c r="B73" s="221" t="s">
        <v>691</v>
      </c>
      <c r="C73" s="226"/>
      <c r="D73" s="76" t="s">
        <v>844</v>
      </c>
      <c r="E73" s="84"/>
      <c r="F73" s="85">
        <v>325000</v>
      </c>
    </row>
    <row r="74" spans="1:6" s="207" customFormat="1" ht="19.5">
      <c r="A74" s="233" t="s">
        <v>777</v>
      </c>
      <c r="B74" s="220" t="s">
        <v>693</v>
      </c>
      <c r="C74" s="227"/>
      <c r="D74" s="76" t="s">
        <v>130</v>
      </c>
      <c r="E74" s="84"/>
      <c r="F74" s="85"/>
    </row>
    <row r="75" spans="1:6" s="207" customFormat="1" ht="21">
      <c r="A75" s="83"/>
      <c r="B75" s="221" t="s">
        <v>700</v>
      </c>
      <c r="C75" s="227"/>
      <c r="D75" s="76" t="s">
        <v>130</v>
      </c>
      <c r="E75" s="84"/>
      <c r="F75" s="85">
        <v>280000</v>
      </c>
    </row>
    <row r="76" spans="1:6" s="207" customFormat="1" ht="45.75" customHeight="1">
      <c r="A76" s="83">
        <v>2</v>
      </c>
      <c r="B76" s="1047" t="s">
        <v>1523</v>
      </c>
      <c r="C76" s="1048"/>
      <c r="D76" s="1049"/>
      <c r="E76" s="1049"/>
      <c r="F76" s="1050"/>
    </row>
    <row r="77" spans="1:6" s="207" customFormat="1" ht="24.75" customHeight="1">
      <c r="A77" s="83" t="s">
        <v>770</v>
      </c>
      <c r="B77" s="528" t="s">
        <v>1081</v>
      </c>
      <c r="C77" s="529"/>
      <c r="D77" s="76"/>
      <c r="E77" s="84"/>
      <c r="F77" s="530"/>
    </row>
    <row r="78" spans="1:6" s="207" customFormat="1" ht="24.75" customHeight="1">
      <c r="A78" s="83"/>
      <c r="B78" s="221" t="s">
        <v>700</v>
      </c>
      <c r="C78" s="529"/>
      <c r="D78" s="76" t="s">
        <v>844</v>
      </c>
      <c r="E78" s="84"/>
      <c r="F78" s="530">
        <v>390000</v>
      </c>
    </row>
    <row r="79" spans="1:6" s="207" customFormat="1" ht="24.75" customHeight="1">
      <c r="A79" s="83"/>
      <c r="B79" s="221" t="s">
        <v>695</v>
      </c>
      <c r="C79" s="529"/>
      <c r="D79" s="76" t="s">
        <v>130</v>
      </c>
      <c r="E79" s="84"/>
      <c r="F79" s="530">
        <v>350000</v>
      </c>
    </row>
    <row r="80" spans="1:6" s="207" customFormat="1" ht="24.75" customHeight="1">
      <c r="A80" s="83" t="s">
        <v>771</v>
      </c>
      <c r="B80" s="221" t="s">
        <v>1082</v>
      </c>
      <c r="C80" s="529"/>
      <c r="D80" s="76" t="s">
        <v>130</v>
      </c>
      <c r="E80" s="84"/>
      <c r="F80" s="530">
        <v>310000</v>
      </c>
    </row>
    <row r="81" spans="1:6" s="207" customFormat="1" ht="24.75" customHeight="1">
      <c r="A81" s="83" t="s">
        <v>775</v>
      </c>
      <c r="B81" s="221" t="s">
        <v>1083</v>
      </c>
      <c r="C81" s="529"/>
      <c r="D81" s="76" t="s">
        <v>130</v>
      </c>
      <c r="E81" s="84"/>
      <c r="F81" s="530">
        <v>280000</v>
      </c>
    </row>
    <row r="82" spans="1:6" s="207" customFormat="1" ht="24.75" customHeight="1">
      <c r="A82" s="83" t="s">
        <v>776</v>
      </c>
      <c r="B82" s="221" t="s">
        <v>1087</v>
      </c>
      <c r="C82" s="529"/>
      <c r="D82" s="76" t="s">
        <v>130</v>
      </c>
      <c r="E82" s="84"/>
      <c r="F82" s="530">
        <v>320000</v>
      </c>
    </row>
    <row r="83" spans="1:6" s="207" customFormat="1" ht="24.75" customHeight="1">
      <c r="A83" s="233" t="s">
        <v>777</v>
      </c>
      <c r="B83" s="221" t="s">
        <v>1086</v>
      </c>
      <c r="C83" s="529"/>
      <c r="D83" s="76" t="s">
        <v>130</v>
      </c>
      <c r="E83" s="84"/>
      <c r="F83" s="530">
        <v>270000</v>
      </c>
    </row>
    <row r="84" spans="1:6" s="207" customFormat="1" ht="23.25" customHeight="1">
      <c r="A84" s="233">
        <v>3</v>
      </c>
      <c r="B84" s="1021" t="s">
        <v>1598</v>
      </c>
      <c r="C84" s="1021"/>
      <c r="D84" s="1021"/>
      <c r="E84" s="1021"/>
      <c r="F84" s="1021"/>
    </row>
    <row r="85" spans="1:6" s="207" customFormat="1" ht="21">
      <c r="A85" s="83" t="s">
        <v>770</v>
      </c>
      <c r="B85" s="528" t="s">
        <v>1081</v>
      </c>
      <c r="C85" s="529"/>
      <c r="D85" s="76"/>
      <c r="E85" s="84"/>
      <c r="F85" s="530"/>
    </row>
    <row r="86" spans="1:6" s="207" customFormat="1" ht="21" customHeight="1">
      <c r="A86" s="83"/>
      <c r="B86" s="221" t="s">
        <v>700</v>
      </c>
      <c r="C86" s="529"/>
      <c r="D86" s="76" t="s">
        <v>844</v>
      </c>
      <c r="E86" s="84"/>
      <c r="F86" s="530">
        <v>400000</v>
      </c>
    </row>
    <row r="87" spans="1:6" s="207" customFormat="1" ht="21" customHeight="1">
      <c r="A87" s="83"/>
      <c r="B87" s="221" t="s">
        <v>1088</v>
      </c>
      <c r="C87" s="529"/>
      <c r="D87" s="76" t="s">
        <v>130</v>
      </c>
      <c r="E87" s="84"/>
      <c r="F87" s="530">
        <v>470000</v>
      </c>
    </row>
    <row r="88" spans="1:6" s="207" customFormat="1" ht="21" customHeight="1">
      <c r="A88" s="83" t="s">
        <v>771</v>
      </c>
      <c r="B88" s="221" t="s">
        <v>1084</v>
      </c>
      <c r="C88" s="529"/>
      <c r="D88" s="76" t="s">
        <v>130</v>
      </c>
      <c r="E88" s="84"/>
      <c r="F88" s="530">
        <v>350000</v>
      </c>
    </row>
    <row r="89" spans="1:6" s="207" customFormat="1" ht="21" customHeight="1">
      <c r="A89" s="83" t="s">
        <v>775</v>
      </c>
      <c r="B89" s="221" t="s">
        <v>1085</v>
      </c>
      <c r="C89" s="529"/>
      <c r="D89" s="76" t="s">
        <v>130</v>
      </c>
      <c r="E89" s="84"/>
      <c r="F89" s="530">
        <v>300000</v>
      </c>
    </row>
    <row r="90" spans="1:6" s="207" customFormat="1" ht="21" customHeight="1">
      <c r="A90" s="83" t="s">
        <v>776</v>
      </c>
      <c r="B90" s="221" t="s">
        <v>1087</v>
      </c>
      <c r="C90" s="529"/>
      <c r="D90" s="76" t="s">
        <v>130</v>
      </c>
      <c r="E90" s="84"/>
      <c r="F90" s="530">
        <v>320000</v>
      </c>
    </row>
    <row r="91" spans="1:6" s="207" customFormat="1" ht="21" customHeight="1">
      <c r="A91" s="233" t="s">
        <v>777</v>
      </c>
      <c r="B91" s="221" t="s">
        <v>1086</v>
      </c>
      <c r="C91" s="529"/>
      <c r="D91" s="76" t="s">
        <v>130</v>
      </c>
      <c r="E91" s="84"/>
      <c r="F91" s="530">
        <v>250000</v>
      </c>
    </row>
    <row r="92" spans="1:6" s="207" customFormat="1" ht="59.25" customHeight="1">
      <c r="A92" s="83">
        <v>4</v>
      </c>
      <c r="B92" s="1044" t="s">
        <v>1597</v>
      </c>
      <c r="C92" s="1045"/>
      <c r="D92" s="1045"/>
      <c r="E92" s="1045"/>
      <c r="F92" s="1046"/>
    </row>
    <row r="93" spans="1:6" s="207" customFormat="1" ht="21.75" customHeight="1">
      <c r="A93" s="83"/>
      <c r="B93" s="228" t="s">
        <v>615</v>
      </c>
      <c r="C93" s="229"/>
      <c r="D93" s="230" t="s">
        <v>844</v>
      </c>
      <c r="E93" s="231">
        <v>275000</v>
      </c>
      <c r="F93" s="232"/>
    </row>
    <row r="94" spans="1:6" s="207" customFormat="1" ht="21.75" customHeight="1">
      <c r="A94" s="83"/>
      <c r="B94" s="228" t="s">
        <v>616</v>
      </c>
      <c r="C94" s="229"/>
      <c r="D94" s="230" t="s">
        <v>130</v>
      </c>
      <c r="E94" s="231">
        <v>264000</v>
      </c>
      <c r="F94" s="232"/>
    </row>
    <row r="95" spans="1:6" s="207" customFormat="1" ht="21.75" customHeight="1">
      <c r="A95" s="83"/>
      <c r="B95" s="228" t="s">
        <v>617</v>
      </c>
      <c r="C95" s="229"/>
      <c r="D95" s="230" t="s">
        <v>130</v>
      </c>
      <c r="E95" s="231">
        <v>198000</v>
      </c>
      <c r="F95" s="232"/>
    </row>
    <row r="96" spans="1:6" s="207" customFormat="1" ht="21.75" customHeight="1">
      <c r="A96" s="83"/>
      <c r="B96" s="228" t="s">
        <v>1596</v>
      </c>
      <c r="C96" s="229"/>
      <c r="D96" s="230" t="s">
        <v>130</v>
      </c>
      <c r="E96" s="231">
        <v>231000</v>
      </c>
      <c r="F96" s="232"/>
    </row>
    <row r="97" spans="1:6" s="207" customFormat="1" ht="21.75" customHeight="1">
      <c r="A97" s="83"/>
      <c r="B97" s="228" t="s">
        <v>618</v>
      </c>
      <c r="C97" s="229"/>
      <c r="D97" s="230" t="s">
        <v>130</v>
      </c>
      <c r="E97" s="231">
        <v>181500</v>
      </c>
      <c r="F97" s="232"/>
    </row>
    <row r="98" spans="1:6" s="207" customFormat="1" ht="21.75" customHeight="1">
      <c r="A98" s="83"/>
      <c r="B98" s="228" t="s">
        <v>619</v>
      </c>
      <c r="C98" s="229"/>
      <c r="D98" s="230" t="s">
        <v>844</v>
      </c>
      <c r="E98" s="231">
        <v>194700</v>
      </c>
      <c r="F98" s="232"/>
    </row>
    <row r="99" spans="1:6" s="207" customFormat="1" ht="21.75" customHeight="1">
      <c r="A99" s="83"/>
      <c r="B99" s="228" t="s">
        <v>620</v>
      </c>
      <c r="C99" s="229"/>
      <c r="D99" s="230" t="s">
        <v>130</v>
      </c>
      <c r="E99" s="231">
        <v>195800</v>
      </c>
      <c r="F99" s="232"/>
    </row>
    <row r="100" spans="1:6" s="207" customFormat="1" ht="21.75" customHeight="1">
      <c r="A100" s="83"/>
      <c r="B100" s="228" t="s">
        <v>621</v>
      </c>
      <c r="C100" s="229"/>
      <c r="D100" s="230" t="s">
        <v>130</v>
      </c>
      <c r="E100" s="231">
        <v>170500</v>
      </c>
      <c r="F100" s="232"/>
    </row>
    <row r="101" spans="1:6" s="207" customFormat="1" ht="21.75" customHeight="1">
      <c r="A101" s="83"/>
      <c r="B101" s="228" t="s">
        <v>622</v>
      </c>
      <c r="C101" s="229"/>
      <c r="D101" s="230" t="s">
        <v>130</v>
      </c>
      <c r="E101" s="231">
        <v>165000</v>
      </c>
      <c r="F101" s="232"/>
    </row>
    <row r="102" spans="1:6" s="207" customFormat="1" ht="21.75" customHeight="1">
      <c r="A102" s="83"/>
      <c r="B102" s="228" t="s">
        <v>623</v>
      </c>
      <c r="C102" s="229"/>
      <c r="D102" s="230" t="s">
        <v>130</v>
      </c>
      <c r="E102" s="231">
        <v>145200</v>
      </c>
      <c r="F102" s="232"/>
    </row>
    <row r="103" spans="1:6" s="207" customFormat="1" ht="21.75" customHeight="1">
      <c r="A103" s="83"/>
      <c r="B103" s="228" t="s">
        <v>624</v>
      </c>
      <c r="C103" s="229"/>
      <c r="D103" s="230" t="s">
        <v>130</v>
      </c>
      <c r="E103" s="231">
        <v>173800</v>
      </c>
      <c r="F103" s="232"/>
    </row>
    <row r="104" spans="1:6" s="207" customFormat="1" ht="21.75" customHeight="1">
      <c r="A104" s="83"/>
      <c r="B104" s="228" t="s">
        <v>625</v>
      </c>
      <c r="C104" s="229"/>
      <c r="D104" s="230" t="s">
        <v>130</v>
      </c>
      <c r="E104" s="231">
        <v>243100</v>
      </c>
      <c r="F104" s="232"/>
    </row>
    <row r="105" spans="1:6" s="207" customFormat="1" ht="21.75" customHeight="1">
      <c r="A105" s="83"/>
      <c r="B105" s="228" t="s">
        <v>626</v>
      </c>
      <c r="C105" s="229"/>
      <c r="D105" s="230" t="s">
        <v>130</v>
      </c>
      <c r="E105" s="231">
        <v>286000</v>
      </c>
      <c r="F105" s="232"/>
    </row>
    <row r="106" spans="1:6" s="206" customFormat="1" ht="21.75" customHeight="1">
      <c r="A106" s="218" t="s">
        <v>803</v>
      </c>
      <c r="B106" s="217" t="s">
        <v>817</v>
      </c>
      <c r="C106" s="211"/>
      <c r="D106" s="212"/>
      <c r="E106" s="213"/>
      <c r="F106" s="213"/>
    </row>
    <row r="107" spans="1:6" s="28" customFormat="1" ht="21.75" customHeight="1">
      <c r="A107" s="249">
        <v>1</v>
      </c>
      <c r="B107" s="250" t="s">
        <v>731</v>
      </c>
      <c r="C107" s="251"/>
      <c r="D107" s="236"/>
      <c r="E107" s="241"/>
      <c r="F107" s="241"/>
    </row>
    <row r="108" spans="1:6" s="28" customFormat="1" ht="21.75" customHeight="1">
      <c r="A108" s="249" t="s">
        <v>770</v>
      </c>
      <c r="B108" s="250" t="s">
        <v>1575</v>
      </c>
      <c r="C108" s="251"/>
      <c r="D108" s="236"/>
      <c r="E108" s="241"/>
      <c r="F108" s="241"/>
    </row>
    <row r="109" spans="1:6" s="28" customFormat="1" ht="21.75" customHeight="1">
      <c r="A109" s="252"/>
      <c r="B109" s="253" t="s">
        <v>354</v>
      </c>
      <c r="C109" s="244"/>
      <c r="D109" s="236" t="s">
        <v>171</v>
      </c>
      <c r="E109" s="241"/>
      <c r="F109" s="241">
        <v>1150</v>
      </c>
    </row>
    <row r="110" spans="1:6" s="28" customFormat="1" ht="21.75" customHeight="1">
      <c r="A110" s="252"/>
      <c r="B110" s="253" t="s">
        <v>685</v>
      </c>
      <c r="C110" s="244"/>
      <c r="D110" s="236" t="s">
        <v>130</v>
      </c>
      <c r="E110" s="241"/>
      <c r="F110" s="241">
        <v>1050</v>
      </c>
    </row>
    <row r="111" spans="1:6" s="54" customFormat="1" ht="21.75" customHeight="1">
      <c r="A111" s="252"/>
      <c r="B111" s="253" t="s">
        <v>355</v>
      </c>
      <c r="C111" s="244"/>
      <c r="D111" s="236" t="s">
        <v>130</v>
      </c>
      <c r="E111" s="241"/>
      <c r="F111" s="241">
        <v>1000</v>
      </c>
    </row>
    <row r="112" spans="1:6" s="28" customFormat="1" ht="38.25" customHeight="1">
      <c r="A112" s="484" t="s">
        <v>771</v>
      </c>
      <c r="B112" s="1058" t="s">
        <v>1580</v>
      </c>
      <c r="C112" s="1059"/>
      <c r="D112" s="1059"/>
      <c r="E112" s="1059"/>
      <c r="F112" s="1060"/>
    </row>
    <row r="113" spans="1:6" s="28" customFormat="1" ht="21.75" customHeight="1">
      <c r="A113" s="484"/>
      <c r="B113" s="691" t="s">
        <v>1317</v>
      </c>
      <c r="C113" s="486" t="s">
        <v>1316</v>
      </c>
      <c r="D113" s="268" t="s">
        <v>171</v>
      </c>
      <c r="E113" s="689"/>
      <c r="F113" s="692">
        <v>3060</v>
      </c>
    </row>
    <row r="114" spans="1:6" s="28" customFormat="1" ht="21.75" customHeight="1">
      <c r="A114" s="484"/>
      <c r="B114" s="691" t="s">
        <v>1318</v>
      </c>
      <c r="C114" s="486" t="s">
        <v>130</v>
      </c>
      <c r="D114" s="268" t="s">
        <v>171</v>
      </c>
      <c r="E114" s="689"/>
      <c r="F114" s="692">
        <v>3060</v>
      </c>
    </row>
    <row r="115" spans="1:6" s="28" customFormat="1" ht="21.75" customHeight="1">
      <c r="A115" s="249" t="s">
        <v>775</v>
      </c>
      <c r="B115" s="253" t="s">
        <v>136</v>
      </c>
      <c r="C115" s="254"/>
      <c r="D115" s="268" t="s">
        <v>171</v>
      </c>
      <c r="E115" s="241"/>
      <c r="F115" s="241">
        <v>47000</v>
      </c>
    </row>
    <row r="116" spans="1:6" ht="21.75" customHeight="1">
      <c r="A116" s="238">
        <v>2</v>
      </c>
      <c r="B116" s="250" t="s">
        <v>733</v>
      </c>
      <c r="C116" s="254"/>
      <c r="D116" s="255"/>
      <c r="E116" s="256"/>
      <c r="F116" s="459"/>
    </row>
    <row r="117" spans="1:6" ht="44.25" customHeight="1">
      <c r="A117" s="238" t="s">
        <v>770</v>
      </c>
      <c r="B117" s="952" t="s">
        <v>1654</v>
      </c>
      <c r="C117" s="953"/>
      <c r="D117" s="953"/>
      <c r="E117" s="953"/>
      <c r="F117" s="954"/>
    </row>
    <row r="118" spans="1:6" ht="36" customHeight="1">
      <c r="A118" s="238"/>
      <c r="B118" s="247" t="s">
        <v>1645</v>
      </c>
      <c r="C118" s="257" t="s">
        <v>1644</v>
      </c>
      <c r="D118" s="258" t="s">
        <v>126</v>
      </c>
      <c r="E118" s="242">
        <f>864+10%*864</f>
        <v>950.4</v>
      </c>
      <c r="F118" s="242"/>
    </row>
    <row r="119" spans="1:6" ht="21">
      <c r="A119" s="238"/>
      <c r="B119" s="247" t="s">
        <v>1646</v>
      </c>
      <c r="C119" s="549" t="s">
        <v>191</v>
      </c>
      <c r="D119" s="236" t="s">
        <v>130</v>
      </c>
      <c r="E119" s="242">
        <v>1000</v>
      </c>
      <c r="F119" s="242"/>
    </row>
    <row r="120" spans="1:6" ht="21">
      <c r="A120" s="238"/>
      <c r="B120" s="247" t="s">
        <v>1647</v>
      </c>
      <c r="C120" s="549" t="s">
        <v>191</v>
      </c>
      <c r="D120" s="236" t="s">
        <v>130</v>
      </c>
      <c r="E120" s="242">
        <f>1000+10%*1000</f>
        <v>1100</v>
      </c>
      <c r="F120" s="242"/>
    </row>
    <row r="121" spans="1:6" ht="25.5" customHeight="1">
      <c r="A121" s="238"/>
      <c r="B121" s="247" t="s">
        <v>1648</v>
      </c>
      <c r="C121" s="549" t="s">
        <v>191</v>
      </c>
      <c r="D121" s="236" t="s">
        <v>130</v>
      </c>
      <c r="E121" s="242">
        <v>1200</v>
      </c>
      <c r="F121" s="242"/>
    </row>
    <row r="122" spans="1:6" ht="25.5" customHeight="1">
      <c r="A122" s="238"/>
      <c r="B122" s="247" t="s">
        <v>1649</v>
      </c>
      <c r="C122" s="549" t="s">
        <v>191</v>
      </c>
      <c r="D122" s="236" t="s">
        <v>130</v>
      </c>
      <c r="E122" s="242">
        <f>4182+10%*4182</f>
        <v>4600.2</v>
      </c>
      <c r="F122" s="242"/>
    </row>
    <row r="123" spans="1:6" ht="23.25" customHeight="1">
      <c r="A123" s="238"/>
      <c r="B123" s="247" t="s">
        <v>1650</v>
      </c>
      <c r="C123" s="549" t="s">
        <v>191</v>
      </c>
      <c r="D123" s="236" t="s">
        <v>130</v>
      </c>
      <c r="E123" s="242">
        <v>8600</v>
      </c>
      <c r="F123" s="242"/>
    </row>
    <row r="124" spans="1:6" ht="20.25" customHeight="1">
      <c r="A124" s="238"/>
      <c r="B124" s="247" t="s">
        <v>1651</v>
      </c>
      <c r="C124" s="549" t="s">
        <v>191</v>
      </c>
      <c r="D124" s="236" t="s">
        <v>130</v>
      </c>
      <c r="E124" s="242">
        <v>1000</v>
      </c>
      <c r="F124" s="548"/>
    </row>
    <row r="125" spans="1:6" ht="21.75" customHeight="1">
      <c r="A125" s="238"/>
      <c r="B125" s="247" t="s">
        <v>1652</v>
      </c>
      <c r="C125" s="549" t="s">
        <v>191</v>
      </c>
      <c r="D125" s="236" t="s">
        <v>130</v>
      </c>
      <c r="E125" s="242">
        <v>1100</v>
      </c>
      <c r="F125" s="548"/>
    </row>
    <row r="126" spans="1:6" ht="18.75" customHeight="1">
      <c r="A126" s="238"/>
      <c r="B126" s="247" t="s">
        <v>1653</v>
      </c>
      <c r="C126" s="549" t="s">
        <v>191</v>
      </c>
      <c r="D126" s="236" t="s">
        <v>130</v>
      </c>
      <c r="E126" s="242">
        <v>1200</v>
      </c>
      <c r="F126" s="548"/>
    </row>
    <row r="127" spans="1:6" ht="45" customHeight="1">
      <c r="A127" s="238" t="s">
        <v>771</v>
      </c>
      <c r="B127" s="952" t="s">
        <v>1688</v>
      </c>
      <c r="C127" s="953"/>
      <c r="D127" s="953"/>
      <c r="E127" s="953"/>
      <c r="F127" s="954"/>
    </row>
    <row r="128" spans="1:6" ht="21.75" customHeight="1">
      <c r="A128" s="238"/>
      <c r="B128" s="259" t="s">
        <v>678</v>
      </c>
      <c r="C128" s="260" t="s">
        <v>307</v>
      </c>
      <c r="D128" s="258" t="s">
        <v>565</v>
      </c>
      <c r="E128" s="242">
        <v>8000</v>
      </c>
      <c r="F128" s="242"/>
    </row>
    <row r="129" spans="1:6" ht="21.75" customHeight="1">
      <c r="A129" s="238"/>
      <c r="B129" s="261" t="s">
        <v>679</v>
      </c>
      <c r="C129" s="260"/>
      <c r="D129" s="236" t="s">
        <v>130</v>
      </c>
      <c r="E129" s="242">
        <v>8250</v>
      </c>
      <c r="F129" s="242"/>
    </row>
    <row r="130" spans="1:6" ht="21.75" customHeight="1">
      <c r="A130" s="238"/>
      <c r="B130" s="261" t="s">
        <v>682</v>
      </c>
      <c r="C130" s="260"/>
      <c r="D130" s="236" t="s">
        <v>130</v>
      </c>
      <c r="E130" s="242">
        <v>4250</v>
      </c>
      <c r="F130" s="242"/>
    </row>
    <row r="131" spans="1:6" ht="21.75" customHeight="1">
      <c r="A131" s="238"/>
      <c r="B131" s="261" t="s">
        <v>680</v>
      </c>
      <c r="C131" s="260"/>
      <c r="D131" s="236" t="s">
        <v>130</v>
      </c>
      <c r="E131" s="242">
        <v>1000</v>
      </c>
      <c r="F131" s="242"/>
    </row>
    <row r="132" spans="1:6" ht="21.75" customHeight="1">
      <c r="A132" s="238"/>
      <c r="B132" s="261" t="s">
        <v>681</v>
      </c>
      <c r="C132" s="260"/>
      <c r="D132" s="236" t="s">
        <v>130</v>
      </c>
      <c r="E132" s="242">
        <v>950</v>
      </c>
      <c r="F132" s="242"/>
    </row>
    <row r="133" spans="1:6" ht="45" customHeight="1">
      <c r="A133" s="238" t="s">
        <v>775</v>
      </c>
      <c r="B133" s="952" t="s">
        <v>1524</v>
      </c>
      <c r="C133" s="953"/>
      <c r="D133" s="953"/>
      <c r="E133" s="953"/>
      <c r="F133" s="954"/>
    </row>
    <row r="134" spans="1:6" ht="21.75" customHeight="1">
      <c r="A134" s="238"/>
      <c r="B134" s="261" t="s">
        <v>719</v>
      </c>
      <c r="C134" s="260" t="s">
        <v>307</v>
      </c>
      <c r="D134" s="258" t="s">
        <v>565</v>
      </c>
      <c r="E134" s="242">
        <v>1100</v>
      </c>
      <c r="F134" s="242"/>
    </row>
    <row r="135" spans="1:6" ht="21.75" customHeight="1">
      <c r="A135" s="238"/>
      <c r="B135" s="261" t="s">
        <v>721</v>
      </c>
      <c r="C135" s="260"/>
      <c r="D135" s="258" t="s">
        <v>565</v>
      </c>
      <c r="E135" s="242">
        <v>1200</v>
      </c>
      <c r="F135" s="242"/>
    </row>
    <row r="136" spans="1:6" ht="21.75" customHeight="1">
      <c r="A136" s="238"/>
      <c r="B136" s="262" t="s">
        <v>718</v>
      </c>
      <c r="C136" s="260"/>
      <c r="D136" s="258" t="s">
        <v>565</v>
      </c>
      <c r="E136" s="242">
        <v>1700</v>
      </c>
      <c r="F136" s="242"/>
    </row>
    <row r="137" spans="1:6" ht="21.75" customHeight="1">
      <c r="A137" s="238"/>
      <c r="B137" s="261" t="s">
        <v>720</v>
      </c>
      <c r="C137" s="260"/>
      <c r="D137" s="258" t="s">
        <v>565</v>
      </c>
      <c r="E137" s="242">
        <v>4800</v>
      </c>
      <c r="F137" s="242"/>
    </row>
    <row r="138" spans="1:6" ht="21.75" customHeight="1">
      <c r="A138" s="238"/>
      <c r="B138" s="261" t="s">
        <v>722</v>
      </c>
      <c r="C138" s="260"/>
      <c r="D138" s="258" t="s">
        <v>565</v>
      </c>
      <c r="E138" s="242">
        <v>8900</v>
      </c>
      <c r="F138" s="242"/>
    </row>
    <row r="139" spans="1:6" ht="46.5" customHeight="1">
      <c r="A139" s="238" t="s">
        <v>776</v>
      </c>
      <c r="B139" s="952" t="s">
        <v>1525</v>
      </c>
      <c r="C139" s="953"/>
      <c r="D139" s="953"/>
      <c r="E139" s="953"/>
      <c r="F139" s="954"/>
    </row>
    <row r="140" spans="1:6" ht="55.5" customHeight="1">
      <c r="A140" s="238"/>
      <c r="B140" s="462" t="s">
        <v>490</v>
      </c>
      <c r="C140" s="257" t="s">
        <v>307</v>
      </c>
      <c r="D140" s="236" t="s">
        <v>847</v>
      </c>
      <c r="E140" s="242">
        <v>1600000</v>
      </c>
      <c r="F140" s="264">
        <v>1750000</v>
      </c>
    </row>
    <row r="141" spans="1:6" ht="24.75" customHeight="1">
      <c r="A141" s="238"/>
      <c r="B141" s="247" t="s">
        <v>352</v>
      </c>
      <c r="C141" s="257" t="s">
        <v>240</v>
      </c>
      <c r="D141" s="236" t="s">
        <v>59</v>
      </c>
      <c r="E141" s="242">
        <f>185000/50</f>
        <v>3700</v>
      </c>
      <c r="F141" s="242">
        <f>195000/50</f>
        <v>3900</v>
      </c>
    </row>
    <row r="142" spans="1:6" ht="24.75" customHeight="1">
      <c r="A142" s="238"/>
      <c r="B142" s="247" t="s">
        <v>466</v>
      </c>
      <c r="C142" s="257"/>
      <c r="D142" s="258" t="s">
        <v>48</v>
      </c>
      <c r="E142" s="242">
        <v>4000</v>
      </c>
      <c r="F142" s="242">
        <v>4000</v>
      </c>
    </row>
    <row r="143" spans="1:6" ht="24.75" customHeight="1">
      <c r="A143" s="238"/>
      <c r="B143" s="247" t="s">
        <v>467</v>
      </c>
      <c r="C143" s="257"/>
      <c r="D143" s="258" t="s">
        <v>48</v>
      </c>
      <c r="E143" s="242">
        <v>6000</v>
      </c>
      <c r="F143" s="242">
        <v>6000</v>
      </c>
    </row>
    <row r="144" spans="1:6" ht="47.25" customHeight="1">
      <c r="A144" s="484" t="s">
        <v>777</v>
      </c>
      <c r="B144" s="1052" t="s">
        <v>1655</v>
      </c>
      <c r="C144" s="1053"/>
      <c r="D144" s="1053"/>
      <c r="E144" s="1053"/>
      <c r="F144" s="1054"/>
    </row>
    <row r="145" spans="1:6" ht="39.75" customHeight="1">
      <c r="A145" s="265"/>
      <c r="B145" s="266" t="s">
        <v>1656</v>
      </c>
      <c r="C145" s="267" t="s">
        <v>78</v>
      </c>
      <c r="D145" s="268" t="s">
        <v>1403</v>
      </c>
      <c r="E145" s="269"/>
      <c r="F145" s="270">
        <v>1655000</v>
      </c>
    </row>
    <row r="146" spans="1:6" ht="37.5">
      <c r="A146" s="265"/>
      <c r="B146" s="266" t="s">
        <v>1657</v>
      </c>
      <c r="C146" s="267" t="s">
        <v>78</v>
      </c>
      <c r="D146" s="268" t="s">
        <v>1403</v>
      </c>
      <c r="E146" s="269"/>
      <c r="F146" s="270">
        <v>1750000</v>
      </c>
    </row>
    <row r="147" spans="1:6" ht="37.5">
      <c r="A147" s="265"/>
      <c r="B147" s="266" t="s">
        <v>1658</v>
      </c>
      <c r="C147" s="267" t="s">
        <v>78</v>
      </c>
      <c r="D147" s="268" t="s">
        <v>1403</v>
      </c>
      <c r="E147" s="269"/>
      <c r="F147" s="270">
        <v>1950000</v>
      </c>
    </row>
    <row r="148" spans="1:6" ht="21.75" customHeight="1">
      <c r="A148" s="265"/>
      <c r="B148" s="266" t="s">
        <v>444</v>
      </c>
      <c r="C148" s="267" t="s">
        <v>240</v>
      </c>
      <c r="D148" s="268" t="s">
        <v>59</v>
      </c>
      <c r="E148" s="271"/>
      <c r="F148" s="272">
        <v>3920</v>
      </c>
    </row>
    <row r="149" spans="1:6" ht="21.75" customHeight="1">
      <c r="A149" s="265"/>
      <c r="B149" s="266" t="s">
        <v>445</v>
      </c>
      <c r="C149" s="273" t="s">
        <v>130</v>
      </c>
      <c r="D149" s="268" t="s">
        <v>59</v>
      </c>
      <c r="E149" s="271"/>
      <c r="F149" s="272">
        <v>3400</v>
      </c>
    </row>
    <row r="150" spans="1:6" ht="21.75" customHeight="1">
      <c r="A150" s="265"/>
      <c r="B150" s="266" t="s">
        <v>446</v>
      </c>
      <c r="C150" s="273" t="s">
        <v>130</v>
      </c>
      <c r="D150" s="268" t="s">
        <v>59</v>
      </c>
      <c r="E150" s="271"/>
      <c r="F150" s="272">
        <v>3920</v>
      </c>
    </row>
    <row r="151" spans="1:6" ht="21.75" customHeight="1">
      <c r="A151" s="265"/>
      <c r="B151" s="266" t="s">
        <v>1659</v>
      </c>
      <c r="C151" s="273"/>
      <c r="D151" s="268" t="s">
        <v>59</v>
      </c>
      <c r="E151" s="271"/>
      <c r="F151" s="272">
        <v>4200</v>
      </c>
    </row>
    <row r="152" spans="1:6" ht="21.75" customHeight="1">
      <c r="A152" s="265"/>
      <c r="B152" s="266" t="s">
        <v>674</v>
      </c>
      <c r="C152" s="273"/>
      <c r="D152" s="268" t="s">
        <v>675</v>
      </c>
      <c r="E152" s="271"/>
      <c r="F152" s="272">
        <v>85000</v>
      </c>
    </row>
    <row r="153" spans="1:6" ht="21.75" customHeight="1">
      <c r="A153" s="265"/>
      <c r="B153" s="274" t="s">
        <v>673</v>
      </c>
      <c r="C153" s="273"/>
      <c r="D153" s="275" t="s">
        <v>48</v>
      </c>
      <c r="E153" s="271"/>
      <c r="F153" s="272">
        <v>5000</v>
      </c>
    </row>
    <row r="154" spans="1:6" ht="79.5" customHeight="1">
      <c r="A154" s="238" t="s">
        <v>778</v>
      </c>
      <c r="B154" s="1055" t="s">
        <v>1723</v>
      </c>
      <c r="C154" s="1056"/>
      <c r="D154" s="1056"/>
      <c r="E154" s="1056"/>
      <c r="F154" s="1057"/>
    </row>
    <row r="155" spans="1:6" ht="21.75" customHeight="1">
      <c r="A155" s="238"/>
      <c r="B155" s="721" t="s">
        <v>1720</v>
      </c>
      <c r="C155" s="1013" t="s">
        <v>1712</v>
      </c>
      <c r="D155" s="258" t="s">
        <v>1403</v>
      </c>
      <c r="E155" s="548"/>
      <c r="F155" s="548">
        <v>1650000</v>
      </c>
    </row>
    <row r="156" spans="1:6" ht="21.75" customHeight="1">
      <c r="A156" s="238"/>
      <c r="B156" s="721" t="s">
        <v>1721</v>
      </c>
      <c r="C156" s="901"/>
      <c r="D156" s="258" t="s">
        <v>1403</v>
      </c>
      <c r="E156" s="548"/>
      <c r="F156" s="548">
        <v>1795000</v>
      </c>
    </row>
    <row r="157" spans="1:6" ht="21.75" customHeight="1">
      <c r="A157" s="238"/>
      <c r="B157" s="721" t="s">
        <v>1713</v>
      </c>
      <c r="C157" s="1014"/>
      <c r="D157" s="258" t="s">
        <v>1403</v>
      </c>
      <c r="E157" s="548"/>
      <c r="F157" s="548">
        <v>2050000</v>
      </c>
    </row>
    <row r="158" spans="1:6" ht="21.75" customHeight="1">
      <c r="A158" s="238"/>
      <c r="B158" s="263" t="s">
        <v>1714</v>
      </c>
      <c r="C158" s="1013" t="s">
        <v>1715</v>
      </c>
      <c r="D158" s="258" t="s">
        <v>59</v>
      </c>
      <c r="E158" s="548"/>
      <c r="F158" s="548">
        <v>3920</v>
      </c>
    </row>
    <row r="159" spans="1:6" ht="21.75" customHeight="1">
      <c r="A159" s="238"/>
      <c r="B159" s="263" t="s">
        <v>1716</v>
      </c>
      <c r="C159" s="1014"/>
      <c r="D159" s="258" t="s">
        <v>59</v>
      </c>
      <c r="E159" s="548"/>
      <c r="F159" s="548">
        <v>3400</v>
      </c>
    </row>
    <row r="160" spans="1:6" ht="21.75" customHeight="1">
      <c r="A160" s="238"/>
      <c r="B160" s="721" t="s">
        <v>1717</v>
      </c>
      <c r="C160" s="722"/>
      <c r="D160" s="258" t="s">
        <v>675</v>
      </c>
      <c r="E160" s="548"/>
      <c r="F160" s="548">
        <v>85000</v>
      </c>
    </row>
    <row r="161" spans="1:6" ht="21.75" customHeight="1">
      <c r="A161" s="238"/>
      <c r="B161" s="274" t="s">
        <v>1718</v>
      </c>
      <c r="C161" s="722"/>
      <c r="D161" s="258" t="s">
        <v>48</v>
      </c>
      <c r="E161" s="548"/>
      <c r="F161" s="548">
        <v>5000</v>
      </c>
    </row>
    <row r="162" spans="1:6" ht="21.75" customHeight="1">
      <c r="A162" s="238"/>
      <c r="B162" s="274" t="s">
        <v>1719</v>
      </c>
      <c r="C162" s="722"/>
      <c r="D162" s="258" t="s">
        <v>167</v>
      </c>
      <c r="E162" s="548"/>
      <c r="F162" s="548">
        <v>12000</v>
      </c>
    </row>
    <row r="163" spans="1:6" ht="87" customHeight="1">
      <c r="A163" s="238" t="s">
        <v>779</v>
      </c>
      <c r="B163" s="908" t="s">
        <v>1724</v>
      </c>
      <c r="C163" s="1051"/>
      <c r="D163" s="1051"/>
      <c r="E163" s="1051"/>
      <c r="F163" s="899"/>
    </row>
    <row r="164" spans="1:6" ht="21.75" customHeight="1">
      <c r="A164" s="238"/>
      <c r="B164" s="720" t="s">
        <v>1722</v>
      </c>
      <c r="C164" s="1013" t="s">
        <v>1644</v>
      </c>
      <c r="D164" s="258"/>
      <c r="E164" s="548"/>
      <c r="F164" s="548"/>
    </row>
    <row r="165" spans="1:6" ht="21.75" customHeight="1">
      <c r="A165" s="238"/>
      <c r="B165" s="723" t="s">
        <v>1725</v>
      </c>
      <c r="C165" s="901"/>
      <c r="D165" s="258" t="s">
        <v>126</v>
      </c>
      <c r="E165" s="548"/>
      <c r="F165" s="548">
        <v>1250</v>
      </c>
    </row>
    <row r="166" spans="1:6" ht="21.75" customHeight="1">
      <c r="A166" s="238"/>
      <c r="B166" s="723" t="s">
        <v>1734</v>
      </c>
      <c r="C166" s="901"/>
      <c r="D166" s="258" t="s">
        <v>126</v>
      </c>
      <c r="E166" s="548"/>
      <c r="F166" s="548">
        <v>1300</v>
      </c>
    </row>
    <row r="167" spans="1:6" ht="21.75" customHeight="1">
      <c r="A167" s="238"/>
      <c r="B167" s="723" t="s">
        <v>1726</v>
      </c>
      <c r="C167" s="901"/>
      <c r="D167" s="258" t="s">
        <v>126</v>
      </c>
      <c r="E167" s="548"/>
      <c r="F167" s="548">
        <v>1350</v>
      </c>
    </row>
    <row r="168" spans="1:6" ht="21.75" customHeight="1">
      <c r="A168" s="238"/>
      <c r="B168" s="720" t="s">
        <v>1727</v>
      </c>
      <c r="C168" s="901"/>
      <c r="D168" s="258"/>
      <c r="E168" s="548"/>
      <c r="F168" s="548"/>
    </row>
    <row r="169" spans="1:6" ht="21.75" customHeight="1">
      <c r="A169" s="238"/>
      <c r="B169" s="723" t="s">
        <v>1728</v>
      </c>
      <c r="C169" s="901"/>
      <c r="D169" s="258" t="s">
        <v>126</v>
      </c>
      <c r="E169" s="548"/>
      <c r="F169" s="548">
        <v>1400</v>
      </c>
    </row>
    <row r="170" spans="1:6" ht="21.75" customHeight="1">
      <c r="A170" s="238"/>
      <c r="B170" s="723" t="s">
        <v>1729</v>
      </c>
      <c r="C170" s="901"/>
      <c r="D170" s="258" t="s">
        <v>126</v>
      </c>
      <c r="E170" s="548"/>
      <c r="F170" s="548">
        <v>1450</v>
      </c>
    </row>
    <row r="171" spans="1:6" ht="21.75" customHeight="1">
      <c r="A171" s="238"/>
      <c r="B171" s="723" t="s">
        <v>1730</v>
      </c>
      <c r="C171" s="901"/>
      <c r="D171" s="258" t="s">
        <v>126</v>
      </c>
      <c r="E171" s="548"/>
      <c r="F171" s="548">
        <v>6000</v>
      </c>
    </row>
    <row r="172" spans="1:6" ht="21.75" customHeight="1">
      <c r="A172" s="238"/>
      <c r="B172" s="723" t="s">
        <v>1731</v>
      </c>
      <c r="C172" s="901"/>
      <c r="D172" s="258" t="s">
        <v>126</v>
      </c>
      <c r="E172" s="548"/>
      <c r="F172" s="548">
        <v>11000</v>
      </c>
    </row>
    <row r="173" spans="1:6" ht="21.75" customHeight="1">
      <c r="A173" s="238"/>
      <c r="B173" s="723" t="s">
        <v>1732</v>
      </c>
      <c r="C173" s="901"/>
      <c r="D173" s="258" t="s">
        <v>126</v>
      </c>
      <c r="E173" s="548"/>
      <c r="F173" s="548">
        <v>1500</v>
      </c>
    </row>
    <row r="174" spans="1:6" ht="21.75" customHeight="1">
      <c r="A174" s="238"/>
      <c r="B174" s="723" t="s">
        <v>1733</v>
      </c>
      <c r="C174" s="1014"/>
      <c r="D174" s="258" t="s">
        <v>126</v>
      </c>
      <c r="E174" s="548"/>
      <c r="F174" s="548">
        <v>1500</v>
      </c>
    </row>
    <row r="175" spans="1:6" ht="42.75" customHeight="1">
      <c r="A175" s="238" t="s">
        <v>780</v>
      </c>
      <c r="B175" s="922" t="s">
        <v>1526</v>
      </c>
      <c r="C175" s="953"/>
      <c r="D175" s="953"/>
      <c r="E175" s="953"/>
      <c r="F175" s="954"/>
    </row>
    <row r="176" spans="1:6" ht="33">
      <c r="A176" s="238"/>
      <c r="B176" s="261" t="s">
        <v>756</v>
      </c>
      <c r="C176" s="260" t="s">
        <v>755</v>
      </c>
      <c r="D176" s="258" t="s">
        <v>565</v>
      </c>
      <c r="E176" s="242"/>
      <c r="F176" s="242">
        <v>1350</v>
      </c>
    </row>
    <row r="177" spans="1:6" ht="21.75" customHeight="1">
      <c r="A177" s="238"/>
      <c r="B177" s="261" t="s">
        <v>757</v>
      </c>
      <c r="C177" s="257" t="s">
        <v>130</v>
      </c>
      <c r="D177" s="258" t="s">
        <v>565</v>
      </c>
      <c r="E177" s="242"/>
      <c r="F177" s="242">
        <v>1550</v>
      </c>
    </row>
    <row r="178" spans="1:6" ht="21.75" customHeight="1">
      <c r="A178" s="238"/>
      <c r="B178" s="261" t="s">
        <v>758</v>
      </c>
      <c r="C178" s="257" t="s">
        <v>130</v>
      </c>
      <c r="D178" s="258" t="s">
        <v>565</v>
      </c>
      <c r="E178" s="242"/>
      <c r="F178" s="242">
        <v>1750</v>
      </c>
    </row>
    <row r="179" spans="1:6" ht="21.75" customHeight="1">
      <c r="A179" s="238"/>
      <c r="B179" s="261" t="s">
        <v>759</v>
      </c>
      <c r="C179" s="257" t="s">
        <v>130</v>
      </c>
      <c r="D179" s="258" t="s">
        <v>565</v>
      </c>
      <c r="E179" s="242"/>
      <c r="F179" s="242">
        <v>7500</v>
      </c>
    </row>
    <row r="180" spans="1:6" ht="21.75" customHeight="1">
      <c r="A180" s="238"/>
      <c r="B180" s="261" t="s">
        <v>760</v>
      </c>
      <c r="C180" s="257" t="s">
        <v>130</v>
      </c>
      <c r="D180" s="258" t="s">
        <v>565</v>
      </c>
      <c r="E180" s="242"/>
      <c r="F180" s="242">
        <v>8500</v>
      </c>
    </row>
    <row r="181" spans="1:6" ht="21.75" customHeight="1">
      <c r="A181" s="238"/>
      <c r="B181" s="261" t="s">
        <v>761</v>
      </c>
      <c r="C181" s="257" t="s">
        <v>130</v>
      </c>
      <c r="D181" s="258" t="s">
        <v>565</v>
      </c>
      <c r="E181" s="242"/>
      <c r="F181" s="242">
        <v>13000</v>
      </c>
    </row>
    <row r="182" spans="1:6" ht="21.75" customHeight="1">
      <c r="A182" s="238"/>
      <c r="B182" s="261" t="s">
        <v>762</v>
      </c>
      <c r="C182" s="257" t="s">
        <v>130</v>
      </c>
      <c r="D182" s="258" t="s">
        <v>565</v>
      </c>
      <c r="E182" s="242"/>
      <c r="F182" s="242">
        <v>14500</v>
      </c>
    </row>
    <row r="183" spans="1:6" s="28" customFormat="1" ht="82.5" customHeight="1">
      <c r="A183" s="265" t="s">
        <v>781</v>
      </c>
      <c r="B183" s="1052" t="s">
        <v>1527</v>
      </c>
      <c r="C183" s="1053"/>
      <c r="D183" s="1053"/>
      <c r="E183" s="1053"/>
      <c r="F183" s="1054"/>
    </row>
    <row r="184" spans="1:6" s="28" customFormat="1" ht="51.75" customHeight="1">
      <c r="A184" s="265"/>
      <c r="B184" s="461" t="s">
        <v>712</v>
      </c>
      <c r="C184" s="276" t="s">
        <v>78</v>
      </c>
      <c r="D184" s="268" t="s">
        <v>847</v>
      </c>
      <c r="E184" s="271"/>
      <c r="F184" s="271">
        <v>1665000</v>
      </c>
    </row>
    <row r="185" spans="1:6" s="28" customFormat="1" ht="51" customHeight="1">
      <c r="A185" s="265"/>
      <c r="B185" s="461" t="s">
        <v>713</v>
      </c>
      <c r="C185" s="276" t="s">
        <v>78</v>
      </c>
      <c r="D185" s="268" t="s">
        <v>847</v>
      </c>
      <c r="E185" s="271"/>
      <c r="F185" s="271">
        <v>1775000</v>
      </c>
    </row>
    <row r="186" spans="1:6" s="28" customFormat="1" ht="21">
      <c r="A186" s="265"/>
      <c r="B186" s="277" t="s">
        <v>711</v>
      </c>
      <c r="C186" s="276" t="s">
        <v>78</v>
      </c>
      <c r="D186" s="268" t="s">
        <v>59</v>
      </c>
      <c r="E186" s="271"/>
      <c r="F186" s="271">
        <v>4000</v>
      </c>
    </row>
    <row r="187" spans="1:6" s="28" customFormat="1" ht="40.5" customHeight="1">
      <c r="A187" s="265" t="s">
        <v>882</v>
      </c>
      <c r="B187" s="1008" t="s">
        <v>1528</v>
      </c>
      <c r="C187" s="1009"/>
      <c r="D187" s="1009"/>
      <c r="E187" s="1009"/>
      <c r="F187" s="1010"/>
    </row>
    <row r="188" spans="1:6" s="28" customFormat="1" ht="24.75" customHeight="1">
      <c r="A188" s="265"/>
      <c r="B188" s="460" t="s">
        <v>1401</v>
      </c>
      <c r="C188" s="257"/>
      <c r="D188" s="258"/>
      <c r="E188" s="636"/>
      <c r="F188" s="653"/>
    </row>
    <row r="189" spans="1:6" s="28" customFormat="1" ht="21.75" customHeight="1">
      <c r="A189" s="265"/>
      <c r="B189" s="261" t="s">
        <v>1402</v>
      </c>
      <c r="C189" s="257"/>
      <c r="D189" s="258" t="s">
        <v>1403</v>
      </c>
      <c r="E189" s="636"/>
      <c r="F189" s="653">
        <v>1550000</v>
      </c>
    </row>
    <row r="190" spans="1:6" s="28" customFormat="1" ht="22.5" customHeight="1">
      <c r="A190" s="265"/>
      <c r="B190" s="261" t="s">
        <v>1404</v>
      </c>
      <c r="C190" s="257"/>
      <c r="D190" s="258" t="s">
        <v>1403</v>
      </c>
      <c r="E190" s="636"/>
      <c r="F190" s="653">
        <v>1550000</v>
      </c>
    </row>
    <row r="191" spans="1:6" s="28" customFormat="1" ht="21.75" customHeight="1">
      <c r="A191" s="265"/>
      <c r="B191" s="261" t="s">
        <v>1405</v>
      </c>
      <c r="C191" s="257"/>
      <c r="D191" s="258" t="s">
        <v>1403</v>
      </c>
      <c r="E191" s="636"/>
      <c r="F191" s="653">
        <v>1550000</v>
      </c>
    </row>
    <row r="192" spans="1:6" s="28" customFormat="1" ht="21" customHeight="1">
      <c r="A192" s="265"/>
      <c r="B192" s="261" t="s">
        <v>1406</v>
      </c>
      <c r="C192" s="257"/>
      <c r="D192" s="258" t="s">
        <v>1403</v>
      </c>
      <c r="E192" s="636"/>
      <c r="F192" s="653">
        <v>1550000</v>
      </c>
    </row>
    <row r="193" spans="1:6" s="28" customFormat="1" ht="20.25" customHeight="1">
      <c r="A193" s="265"/>
      <c r="B193" s="460" t="s">
        <v>1407</v>
      </c>
      <c r="C193" s="257"/>
      <c r="D193" s="258"/>
      <c r="E193" s="636"/>
      <c r="F193" s="653"/>
    </row>
    <row r="194" spans="1:6" s="28" customFormat="1" ht="24.75" customHeight="1">
      <c r="A194" s="265"/>
      <c r="B194" s="261" t="s">
        <v>1413</v>
      </c>
      <c r="C194" s="257"/>
      <c r="D194" s="258" t="s">
        <v>126</v>
      </c>
      <c r="E194" s="636"/>
      <c r="F194" s="653">
        <v>1350</v>
      </c>
    </row>
    <row r="195" spans="1:6" s="28" customFormat="1" ht="24.75" customHeight="1">
      <c r="A195" s="265"/>
      <c r="B195" s="261" t="s">
        <v>1408</v>
      </c>
      <c r="C195" s="257"/>
      <c r="D195" s="258" t="s">
        <v>126</v>
      </c>
      <c r="E195" s="636"/>
      <c r="F195" s="653">
        <v>1450</v>
      </c>
    </row>
    <row r="196" spans="1:6" s="28" customFormat="1" ht="24.75" customHeight="1">
      <c r="A196" s="265"/>
      <c r="B196" s="261" t="s">
        <v>1409</v>
      </c>
      <c r="C196" s="257"/>
      <c r="D196" s="258" t="s">
        <v>126</v>
      </c>
      <c r="E196" s="636"/>
      <c r="F196" s="653">
        <v>10200</v>
      </c>
    </row>
    <row r="197" spans="1:6" s="28" customFormat="1" ht="24.75" customHeight="1">
      <c r="A197" s="265"/>
      <c r="B197" s="261" t="s">
        <v>1410</v>
      </c>
      <c r="C197" s="257"/>
      <c r="D197" s="258" t="s">
        <v>126</v>
      </c>
      <c r="E197" s="636"/>
      <c r="F197" s="653">
        <v>6300</v>
      </c>
    </row>
    <row r="198" spans="1:6" s="28" customFormat="1" ht="24.75" customHeight="1">
      <c r="A198" s="265"/>
      <c r="B198" s="460" t="s">
        <v>1411</v>
      </c>
      <c r="C198" s="257"/>
      <c r="D198" s="258" t="s">
        <v>380</v>
      </c>
      <c r="E198" s="636"/>
      <c r="F198" s="653">
        <v>85000</v>
      </c>
    </row>
    <row r="199" spans="1:6" s="28" customFormat="1" ht="24.75" customHeight="1">
      <c r="A199" s="265"/>
      <c r="B199" s="460" t="s">
        <v>1412</v>
      </c>
      <c r="C199" s="257"/>
      <c r="D199" s="258" t="s">
        <v>380</v>
      </c>
      <c r="E199" s="636"/>
      <c r="F199" s="653">
        <v>75000</v>
      </c>
    </row>
    <row r="200" spans="1:6" s="28" customFormat="1" ht="41.25" customHeight="1">
      <c r="A200" s="265" t="s">
        <v>893</v>
      </c>
      <c r="B200" s="1028" t="s">
        <v>1669</v>
      </c>
      <c r="C200" s="1011"/>
      <c r="D200" s="1011"/>
      <c r="E200" s="1011"/>
      <c r="F200" s="1012"/>
    </row>
    <row r="201" spans="1:6" s="28" customFormat="1" ht="24.75" customHeight="1">
      <c r="A201" s="265"/>
      <c r="B201" s="460" t="s">
        <v>1662</v>
      </c>
      <c r="C201" s="257"/>
      <c r="D201" s="258"/>
      <c r="E201" s="710"/>
      <c r="F201" s="653"/>
    </row>
    <row r="202" spans="1:6" s="28" customFormat="1" ht="24.75" customHeight="1">
      <c r="A202" s="265"/>
      <c r="B202" s="261" t="s">
        <v>1663</v>
      </c>
      <c r="C202" s="257"/>
      <c r="D202" s="258" t="s">
        <v>565</v>
      </c>
      <c r="E202" s="653">
        <v>1150</v>
      </c>
      <c r="F202" s="653"/>
    </row>
    <row r="203" spans="1:6" s="28" customFormat="1" ht="24.75" customHeight="1">
      <c r="A203" s="265"/>
      <c r="B203" s="261" t="s">
        <v>1664</v>
      </c>
      <c r="C203" s="257"/>
      <c r="D203" s="258" t="s">
        <v>565</v>
      </c>
      <c r="E203" s="653">
        <v>1100</v>
      </c>
      <c r="F203" s="653"/>
    </row>
    <row r="204" spans="1:6" s="28" customFormat="1" ht="24.75" customHeight="1">
      <c r="A204" s="265"/>
      <c r="B204" s="261" t="s">
        <v>1668</v>
      </c>
      <c r="C204" s="257"/>
      <c r="D204" s="258" t="s">
        <v>565</v>
      </c>
      <c r="E204" s="653">
        <v>970</v>
      </c>
      <c r="F204" s="653"/>
    </row>
    <row r="205" spans="1:6" s="28" customFormat="1" ht="24.75" customHeight="1">
      <c r="A205" s="265"/>
      <c r="B205" s="261" t="s">
        <v>1665</v>
      </c>
      <c r="C205" s="257"/>
      <c r="D205" s="258" t="s">
        <v>565</v>
      </c>
      <c r="E205" s="653">
        <v>8500</v>
      </c>
      <c r="F205" s="653"/>
    </row>
    <row r="206" spans="1:6" s="28" customFormat="1" ht="24.75" customHeight="1">
      <c r="A206" s="265"/>
      <c r="B206" s="261" t="s">
        <v>1666</v>
      </c>
      <c r="C206" s="257"/>
      <c r="D206" s="258" t="s">
        <v>565</v>
      </c>
      <c r="E206" s="653">
        <v>4600</v>
      </c>
      <c r="F206" s="653"/>
    </row>
    <row r="207" spans="1:6" s="28" customFormat="1" ht="24.75" customHeight="1">
      <c r="A207" s="265"/>
      <c r="B207" s="261" t="s">
        <v>1667</v>
      </c>
      <c r="C207" s="257"/>
      <c r="D207" s="258" t="s">
        <v>565</v>
      </c>
      <c r="E207" s="653">
        <v>7500</v>
      </c>
      <c r="F207" s="653"/>
    </row>
    <row r="208" spans="1:6" s="28" customFormat="1" ht="42.75" customHeight="1">
      <c r="A208" s="265" t="s">
        <v>167</v>
      </c>
      <c r="B208" s="1028" t="s">
        <v>1695</v>
      </c>
      <c r="C208" s="1011"/>
      <c r="D208" s="1011"/>
      <c r="E208" s="1011"/>
      <c r="F208" s="1012"/>
    </row>
    <row r="209" spans="1:6" s="28" customFormat="1" ht="24.75" customHeight="1">
      <c r="A209" s="265"/>
      <c r="B209" s="460" t="s">
        <v>1692</v>
      </c>
      <c r="C209" s="257" t="s">
        <v>78</v>
      </c>
      <c r="D209" s="258"/>
      <c r="E209" s="653"/>
      <c r="F209" s="653"/>
    </row>
    <row r="210" spans="1:6" s="28" customFormat="1" ht="24.75" customHeight="1">
      <c r="A210" s="265"/>
      <c r="B210" s="261" t="s">
        <v>1689</v>
      </c>
      <c r="C210" s="257"/>
      <c r="D210" s="258" t="s">
        <v>126</v>
      </c>
      <c r="E210" s="653">
        <v>15200</v>
      </c>
      <c r="F210" s="653"/>
    </row>
    <row r="211" spans="1:6" s="28" customFormat="1" ht="24.75" customHeight="1">
      <c r="A211" s="265"/>
      <c r="B211" s="261" t="s">
        <v>1690</v>
      </c>
      <c r="C211" s="257"/>
      <c r="D211" s="258" t="s">
        <v>126</v>
      </c>
      <c r="E211" s="653">
        <v>20200</v>
      </c>
      <c r="F211" s="653"/>
    </row>
    <row r="212" spans="1:6" s="28" customFormat="1" ht="24.75" customHeight="1">
      <c r="A212" s="265"/>
      <c r="B212" s="261" t="s">
        <v>1691</v>
      </c>
      <c r="C212" s="257"/>
      <c r="D212" s="258" t="s">
        <v>126</v>
      </c>
      <c r="E212" s="653">
        <v>30500</v>
      </c>
      <c r="F212" s="653"/>
    </row>
    <row r="213" spans="1:6" s="28" customFormat="1" ht="24.75" customHeight="1">
      <c r="A213" s="265"/>
      <c r="B213" s="261" t="s">
        <v>1693</v>
      </c>
      <c r="C213" s="257"/>
      <c r="D213" s="258" t="s">
        <v>126</v>
      </c>
      <c r="E213" s="653">
        <v>41000</v>
      </c>
      <c r="F213" s="653"/>
    </row>
    <row r="214" spans="1:6" s="28" customFormat="1" ht="24.75" customHeight="1">
      <c r="A214" s="265"/>
      <c r="B214" s="460" t="s">
        <v>1694</v>
      </c>
      <c r="C214" s="257" t="s">
        <v>78</v>
      </c>
      <c r="D214" s="258"/>
      <c r="E214" s="653"/>
      <c r="F214" s="653"/>
    </row>
    <row r="215" spans="1:6" s="28" customFormat="1" ht="24.75" customHeight="1">
      <c r="A215" s="265"/>
      <c r="B215" s="261" t="s">
        <v>1689</v>
      </c>
      <c r="C215" s="257"/>
      <c r="D215" s="258" t="s">
        <v>126</v>
      </c>
      <c r="E215" s="653">
        <v>16000</v>
      </c>
      <c r="F215" s="653"/>
    </row>
    <row r="216" spans="1:6" s="28" customFormat="1" ht="24.75" customHeight="1">
      <c r="A216" s="265"/>
      <c r="B216" s="261" t="s">
        <v>1690</v>
      </c>
      <c r="C216" s="257"/>
      <c r="D216" s="258" t="s">
        <v>126</v>
      </c>
      <c r="E216" s="653">
        <v>21500</v>
      </c>
      <c r="F216" s="653"/>
    </row>
    <row r="217" spans="1:6" s="28" customFormat="1" ht="24.75" customHeight="1">
      <c r="A217" s="265"/>
      <c r="B217" s="261" t="s">
        <v>1691</v>
      </c>
      <c r="C217" s="257"/>
      <c r="D217" s="258" t="s">
        <v>126</v>
      </c>
      <c r="E217" s="653">
        <v>32200</v>
      </c>
      <c r="F217" s="653"/>
    </row>
    <row r="218" spans="1:6" s="28" customFormat="1" ht="24.75" customHeight="1">
      <c r="A218" s="265"/>
      <c r="B218" s="261" t="s">
        <v>1693</v>
      </c>
      <c r="C218" s="257"/>
      <c r="D218" s="258" t="s">
        <v>126</v>
      </c>
      <c r="E218" s="653">
        <v>43200</v>
      </c>
      <c r="F218" s="653"/>
    </row>
    <row r="219" spans="1:6" s="28" customFormat="1" ht="41.25" customHeight="1">
      <c r="A219" s="265" t="s">
        <v>894</v>
      </c>
      <c r="B219" s="1028" t="s">
        <v>1735</v>
      </c>
      <c r="C219" s="1051"/>
      <c r="D219" s="1051"/>
      <c r="E219" s="1051"/>
      <c r="F219" s="899"/>
    </row>
    <row r="220" spans="1:6" s="28" customFormat="1" ht="24.75" customHeight="1">
      <c r="A220" s="265"/>
      <c r="B220" s="261" t="s">
        <v>1861</v>
      </c>
      <c r="C220" s="257" t="s">
        <v>1697</v>
      </c>
      <c r="D220" s="258" t="s">
        <v>126</v>
      </c>
      <c r="E220" s="653">
        <v>1300</v>
      </c>
      <c r="F220" s="653"/>
    </row>
    <row r="221" spans="1:6" s="28" customFormat="1" ht="24.75" customHeight="1">
      <c r="A221" s="265"/>
      <c r="B221" s="261" t="s">
        <v>1862</v>
      </c>
      <c r="C221" s="257"/>
      <c r="D221" s="258" t="s">
        <v>126</v>
      </c>
      <c r="E221" s="653">
        <v>950</v>
      </c>
      <c r="F221" s="653"/>
    </row>
    <row r="222" spans="1:6" s="28" customFormat="1" ht="24.75" customHeight="1">
      <c r="A222" s="265"/>
      <c r="B222" s="261" t="s">
        <v>1863</v>
      </c>
      <c r="C222" s="257"/>
      <c r="D222" s="258" t="s">
        <v>126</v>
      </c>
      <c r="E222" s="653">
        <v>5500</v>
      </c>
      <c r="F222" s="653"/>
    </row>
    <row r="223" spans="1:6" s="28" customFormat="1" ht="24.75" customHeight="1">
      <c r="A223" s="265"/>
      <c r="B223" s="261" t="s">
        <v>1864</v>
      </c>
      <c r="C223" s="257"/>
      <c r="D223" s="258" t="s">
        <v>126</v>
      </c>
      <c r="E223" s="653">
        <v>11000</v>
      </c>
      <c r="F223" s="653"/>
    </row>
    <row r="224" spans="1:6" s="28" customFormat="1" ht="24.75" customHeight="1">
      <c r="A224" s="265"/>
      <c r="B224" s="261" t="s">
        <v>1865</v>
      </c>
      <c r="C224" s="257"/>
      <c r="D224" s="258" t="s">
        <v>126</v>
      </c>
      <c r="E224" s="653">
        <v>11000</v>
      </c>
      <c r="F224" s="653"/>
    </row>
    <row r="225" spans="1:6" s="28" customFormat="1" ht="24.75" customHeight="1">
      <c r="A225" s="265"/>
      <c r="B225" s="261" t="s">
        <v>1866</v>
      </c>
      <c r="C225" s="257"/>
      <c r="D225" s="258" t="s">
        <v>126</v>
      </c>
      <c r="E225" s="653">
        <v>1150</v>
      </c>
      <c r="F225" s="653"/>
    </row>
    <row r="226" spans="1:6" s="28" customFormat="1" ht="81.75" customHeight="1">
      <c r="A226" s="726" t="s">
        <v>1758</v>
      </c>
      <c r="B226" s="897" t="s">
        <v>1867</v>
      </c>
      <c r="C226" s="898"/>
      <c r="D226" s="898"/>
      <c r="E226" s="898"/>
      <c r="F226" s="899"/>
    </row>
    <row r="227" spans="1:6" s="28" customFormat="1" ht="27" customHeight="1">
      <c r="A227" s="726"/>
      <c r="B227" s="732" t="s">
        <v>1763</v>
      </c>
      <c r="C227" s="257" t="s">
        <v>1697</v>
      </c>
      <c r="D227" s="727"/>
      <c r="E227" s="733"/>
      <c r="F227" s="725"/>
    </row>
    <row r="228" spans="1:6" s="28" customFormat="1" ht="24.75" customHeight="1">
      <c r="A228" s="729">
        <v>1</v>
      </c>
      <c r="B228" s="730" t="s">
        <v>1759</v>
      </c>
      <c r="C228" s="729"/>
      <c r="D228" s="258" t="s">
        <v>126</v>
      </c>
      <c r="E228" s="731">
        <v>1000</v>
      </c>
      <c r="F228" s="728"/>
    </row>
    <row r="229" spans="1:6" s="28" customFormat="1" ht="24.75" customHeight="1">
      <c r="A229" s="729">
        <v>2</v>
      </c>
      <c r="B229" s="730" t="s">
        <v>1760</v>
      </c>
      <c r="C229" s="729"/>
      <c r="D229" s="258" t="s">
        <v>126</v>
      </c>
      <c r="E229" s="731">
        <v>1050</v>
      </c>
      <c r="F229" s="728"/>
    </row>
    <row r="230" spans="1:6" s="28" customFormat="1" ht="24.75" customHeight="1">
      <c r="A230" s="729">
        <v>3</v>
      </c>
      <c r="B230" s="730" t="s">
        <v>1761</v>
      </c>
      <c r="C230" s="729"/>
      <c r="D230" s="258" t="s">
        <v>126</v>
      </c>
      <c r="E230" s="731">
        <v>4250</v>
      </c>
      <c r="F230" s="728"/>
    </row>
    <row r="231" spans="1:6" s="28" customFormat="1" ht="24.75" customHeight="1">
      <c r="A231" s="729">
        <v>4</v>
      </c>
      <c r="B231" s="730" t="s">
        <v>1762</v>
      </c>
      <c r="C231" s="729"/>
      <c r="D231" s="258" t="s">
        <v>126</v>
      </c>
      <c r="E231" s="731">
        <v>7950</v>
      </c>
      <c r="F231" s="728"/>
    </row>
    <row r="232" spans="1:6" s="68" customFormat="1" ht="21.75" customHeight="1">
      <c r="A232" s="209" t="s">
        <v>782</v>
      </c>
      <c r="B232" s="379" t="s">
        <v>783</v>
      </c>
      <c r="C232" s="155"/>
      <c r="D232" s="154"/>
      <c r="E232" s="156"/>
      <c r="F232" s="157"/>
    </row>
    <row r="233" spans="1:6" s="68" customFormat="1" ht="41.25" customHeight="1">
      <c r="A233" s="233">
        <v>1</v>
      </c>
      <c r="B233" s="940" t="s">
        <v>1638</v>
      </c>
      <c r="C233" s="941"/>
      <c r="D233" s="941"/>
      <c r="E233" s="941"/>
      <c r="F233" s="942"/>
    </row>
    <row r="234" spans="1:6" s="68" customFormat="1" ht="21.75" customHeight="1">
      <c r="A234" s="233" t="s">
        <v>770</v>
      </c>
      <c r="B234" s="334" t="s">
        <v>1701</v>
      </c>
      <c r="C234" s="94"/>
      <c r="D234" s="235"/>
      <c r="E234" s="81"/>
      <c r="F234" s="84"/>
    </row>
    <row r="235" spans="1:6" s="68" customFormat="1" ht="21.75" customHeight="1">
      <c r="A235" s="233"/>
      <c r="B235" s="80" t="s">
        <v>1194</v>
      </c>
      <c r="C235" s="94" t="s">
        <v>1193</v>
      </c>
      <c r="D235" s="235" t="s">
        <v>167</v>
      </c>
      <c r="E235" s="81"/>
      <c r="F235" s="84">
        <v>63000</v>
      </c>
    </row>
    <row r="236" spans="1:6" s="68" customFormat="1" ht="21.75" customHeight="1">
      <c r="A236" s="233"/>
      <c r="B236" s="80" t="s">
        <v>1195</v>
      </c>
      <c r="C236" s="94" t="s">
        <v>130</v>
      </c>
      <c r="D236" s="94" t="s">
        <v>130</v>
      </c>
      <c r="E236" s="81"/>
      <c r="F236" s="84">
        <v>69000</v>
      </c>
    </row>
    <row r="237" spans="1:6" s="68" customFormat="1" ht="21.75" customHeight="1">
      <c r="A237" s="233"/>
      <c r="B237" s="80" t="s">
        <v>1196</v>
      </c>
      <c r="C237" s="94" t="s">
        <v>130</v>
      </c>
      <c r="D237" s="94" t="s">
        <v>130</v>
      </c>
      <c r="E237" s="81"/>
      <c r="F237" s="84">
        <v>69000</v>
      </c>
    </row>
    <row r="238" spans="1:6" s="68" customFormat="1" ht="21.75" customHeight="1">
      <c r="A238" s="233"/>
      <c r="B238" s="80" t="s">
        <v>1197</v>
      </c>
      <c r="C238" s="94" t="s">
        <v>130</v>
      </c>
      <c r="D238" s="94" t="s">
        <v>130</v>
      </c>
      <c r="E238" s="81"/>
      <c r="F238" s="84">
        <v>76000</v>
      </c>
    </row>
    <row r="239" spans="1:6" s="68" customFormat="1" ht="21.75" customHeight="1">
      <c r="A239" s="233"/>
      <c r="B239" s="80" t="s">
        <v>1198</v>
      </c>
      <c r="C239" s="94" t="s">
        <v>130</v>
      </c>
      <c r="D239" s="94" t="s">
        <v>130</v>
      </c>
      <c r="E239" s="81"/>
      <c r="F239" s="84">
        <v>76000</v>
      </c>
    </row>
    <row r="240" spans="1:6" s="68" customFormat="1" ht="21.75" customHeight="1">
      <c r="A240" s="233"/>
      <c r="B240" s="80" t="s">
        <v>1199</v>
      </c>
      <c r="C240" s="94" t="s">
        <v>130</v>
      </c>
      <c r="D240" s="94" t="s">
        <v>130</v>
      </c>
      <c r="E240" s="81"/>
      <c r="F240" s="84">
        <v>85000</v>
      </c>
    </row>
    <row r="241" spans="1:6" s="68" customFormat="1" ht="21.75" customHeight="1">
      <c r="A241" s="233"/>
      <c r="B241" s="80" t="s">
        <v>1200</v>
      </c>
      <c r="C241" s="94" t="s">
        <v>130</v>
      </c>
      <c r="D241" s="94" t="s">
        <v>130</v>
      </c>
      <c r="E241" s="81"/>
      <c r="F241" s="84">
        <v>94000</v>
      </c>
    </row>
    <row r="242" spans="1:6" s="68" customFormat="1" ht="21.75" customHeight="1">
      <c r="A242" s="233" t="s">
        <v>771</v>
      </c>
      <c r="B242" s="334" t="s">
        <v>1325</v>
      </c>
      <c r="C242" s="94"/>
      <c r="D242" s="235"/>
      <c r="E242" s="81"/>
      <c r="F242" s="84"/>
    </row>
    <row r="243" spans="1:6" s="68" customFormat="1" ht="21.75" customHeight="1">
      <c r="A243" s="233"/>
      <c r="B243" s="80" t="s">
        <v>1223</v>
      </c>
      <c r="C243" s="94" t="s">
        <v>1193</v>
      </c>
      <c r="D243" s="235" t="s">
        <v>59</v>
      </c>
      <c r="E243" s="81"/>
      <c r="F243" s="81">
        <f>63000/2.63</f>
        <v>23954.372623574145</v>
      </c>
    </row>
    <row r="244" spans="1:6" s="68" customFormat="1" ht="21.75" customHeight="1">
      <c r="A244" s="233"/>
      <c r="B244" s="80" t="s">
        <v>1224</v>
      </c>
      <c r="C244" s="94" t="s">
        <v>130</v>
      </c>
      <c r="D244" s="94" t="s">
        <v>130</v>
      </c>
      <c r="E244" s="81"/>
      <c r="F244" s="81">
        <f>97000/4.2</f>
        <v>23095.238095238095</v>
      </c>
    </row>
    <row r="245" spans="1:6" s="68" customFormat="1" ht="21.75" customHeight="1">
      <c r="A245" s="233"/>
      <c r="B245" s="80" t="s">
        <v>1225</v>
      </c>
      <c r="C245" s="94" t="s">
        <v>130</v>
      </c>
      <c r="D245" s="94" t="s">
        <v>130</v>
      </c>
      <c r="E245" s="81"/>
      <c r="F245" s="81">
        <f>121000/5.33</f>
        <v>22701.688555347093</v>
      </c>
    </row>
    <row r="246" spans="1:6" s="68" customFormat="1" ht="21.75" customHeight="1">
      <c r="A246" s="233"/>
      <c r="B246" s="80" t="s">
        <v>1226</v>
      </c>
      <c r="C246" s="94" t="s">
        <v>130</v>
      </c>
      <c r="D246" s="94" t="s">
        <v>130</v>
      </c>
      <c r="E246" s="81"/>
      <c r="F246" s="81">
        <f>167000/7.47</f>
        <v>22356.091030789827</v>
      </c>
    </row>
    <row r="247" spans="1:6" s="68" customFormat="1" ht="21.75" customHeight="1">
      <c r="A247" s="233"/>
      <c r="B247" s="80" t="s">
        <v>1227</v>
      </c>
      <c r="C247" s="94" t="s">
        <v>130</v>
      </c>
      <c r="D247" s="94" t="s">
        <v>130</v>
      </c>
      <c r="E247" s="81"/>
      <c r="F247" s="81">
        <f>224000/10.11</f>
        <v>22156.28090999011</v>
      </c>
    </row>
    <row r="248" spans="1:6" s="68" customFormat="1" ht="21.75" customHeight="1">
      <c r="A248" s="233"/>
      <c r="B248" s="80" t="s">
        <v>1228</v>
      </c>
      <c r="C248" s="94" t="s">
        <v>130</v>
      </c>
      <c r="D248" s="94" t="s">
        <v>130</v>
      </c>
      <c r="E248" s="81"/>
      <c r="F248" s="84">
        <f>280000/12.74</f>
        <v>21978.021978021978</v>
      </c>
    </row>
    <row r="249" spans="1:6" s="68" customFormat="1" ht="21.75" customHeight="1">
      <c r="A249" s="233"/>
      <c r="B249" s="80" t="s">
        <v>1229</v>
      </c>
      <c r="C249" s="94" t="s">
        <v>130</v>
      </c>
      <c r="D249" s="94" t="s">
        <v>130</v>
      </c>
      <c r="E249" s="81"/>
      <c r="F249" s="84">
        <f>417000/19.1</f>
        <v>21832.46073298429</v>
      </c>
    </row>
    <row r="250" spans="1:6" s="68" customFormat="1" ht="21.75" customHeight="1">
      <c r="A250" s="233"/>
      <c r="B250" s="80" t="s">
        <v>1230</v>
      </c>
      <c r="C250" s="94" t="s">
        <v>130</v>
      </c>
      <c r="D250" s="94" t="s">
        <v>130</v>
      </c>
      <c r="E250" s="81"/>
      <c r="F250" s="84">
        <f>711000/32.84</f>
        <v>21650.426309378803</v>
      </c>
    </row>
    <row r="251" spans="1:6" s="68" customFormat="1" ht="21.75" customHeight="1">
      <c r="A251" s="233" t="s">
        <v>775</v>
      </c>
      <c r="B251" s="334" t="s">
        <v>1366</v>
      </c>
      <c r="C251" s="94"/>
      <c r="D251" s="235"/>
      <c r="E251" s="81"/>
      <c r="F251" s="84"/>
    </row>
    <row r="252" spans="1:6" s="68" customFormat="1" ht="21.75" customHeight="1">
      <c r="A252" s="233"/>
      <c r="B252" s="80" t="s">
        <v>1231</v>
      </c>
      <c r="C252" s="94" t="s">
        <v>1193</v>
      </c>
      <c r="D252" s="235" t="s">
        <v>59</v>
      </c>
      <c r="E252" s="81"/>
      <c r="F252" s="84">
        <f>88000/3.77</f>
        <v>23342.175066312997</v>
      </c>
    </row>
    <row r="253" spans="1:6" s="68" customFormat="1" ht="21.75" customHeight="1">
      <c r="A253" s="233"/>
      <c r="B253" s="80" t="s">
        <v>1232</v>
      </c>
      <c r="C253" s="94" t="s">
        <v>130</v>
      </c>
      <c r="D253" s="94" t="s">
        <v>130</v>
      </c>
      <c r="E253" s="81"/>
      <c r="F253" s="84">
        <f>167000/7.47</f>
        <v>22356.091030789827</v>
      </c>
    </row>
    <row r="254" spans="1:6" s="68" customFormat="1" ht="21.75" customHeight="1">
      <c r="A254" s="233"/>
      <c r="B254" s="80" t="s">
        <v>1233</v>
      </c>
      <c r="C254" s="94" t="s">
        <v>130</v>
      </c>
      <c r="D254" s="94" t="s">
        <v>130</v>
      </c>
      <c r="E254" s="81"/>
      <c r="F254" s="84">
        <f>210000/9.45</f>
        <v>22222.222222222223</v>
      </c>
    </row>
    <row r="255" spans="1:6" s="68" customFormat="1" ht="21.75" customHeight="1">
      <c r="A255" s="233"/>
      <c r="B255" s="80" t="s">
        <v>1234</v>
      </c>
      <c r="C255" s="94" t="s">
        <v>130</v>
      </c>
      <c r="D255" s="94" t="s">
        <v>130</v>
      </c>
      <c r="E255" s="81"/>
      <c r="F255" s="84">
        <f>252000/11.43</f>
        <v>22047.24409448819</v>
      </c>
    </row>
    <row r="256" spans="1:6" s="68" customFormat="1" ht="21.75" customHeight="1">
      <c r="A256" s="233"/>
      <c r="B256" s="80" t="s">
        <v>1235</v>
      </c>
      <c r="C256" s="94" t="s">
        <v>130</v>
      </c>
      <c r="D256" s="94" t="s">
        <v>130</v>
      </c>
      <c r="E256" s="81"/>
      <c r="F256" s="84">
        <f>337000/15.38</f>
        <v>21911.57347204161</v>
      </c>
    </row>
    <row r="257" spans="1:6" s="68" customFormat="1" ht="21.75" customHeight="1">
      <c r="A257" s="233"/>
      <c r="B257" s="80" t="s">
        <v>1236</v>
      </c>
      <c r="C257" s="94" t="s">
        <v>130</v>
      </c>
      <c r="D257" s="94" t="s">
        <v>130</v>
      </c>
      <c r="E257" s="81"/>
      <c r="F257" s="84">
        <f>422000/19.33</f>
        <v>21831.35023279876</v>
      </c>
    </row>
    <row r="258" spans="1:6" s="68" customFormat="1" ht="21.75" customHeight="1">
      <c r="A258" s="233"/>
      <c r="B258" s="80" t="s">
        <v>1237</v>
      </c>
      <c r="C258" s="94" t="s">
        <v>130</v>
      </c>
      <c r="D258" s="94" t="s">
        <v>130</v>
      </c>
      <c r="E258" s="81"/>
      <c r="F258" s="84">
        <f>507000/23.3</f>
        <v>21759.656652360514</v>
      </c>
    </row>
    <row r="259" spans="1:6" s="68" customFormat="1" ht="21.75" customHeight="1">
      <c r="A259" s="233" t="s">
        <v>776</v>
      </c>
      <c r="B259" s="334" t="s">
        <v>1639</v>
      </c>
      <c r="C259" s="94"/>
      <c r="D259" s="235"/>
      <c r="E259" s="81"/>
      <c r="F259" s="84"/>
    </row>
    <row r="260" spans="1:6" s="68" customFormat="1" ht="21.75" customHeight="1">
      <c r="A260" s="233"/>
      <c r="B260" s="80" t="s">
        <v>1205</v>
      </c>
      <c r="C260" s="94" t="s">
        <v>1193</v>
      </c>
      <c r="D260" s="235" t="s">
        <v>59</v>
      </c>
      <c r="E260" s="81"/>
      <c r="F260" s="84">
        <f>113000/4.1</f>
        <v>27560.9756097561</v>
      </c>
    </row>
    <row r="261" spans="1:6" s="68" customFormat="1" ht="21.75" customHeight="1">
      <c r="A261" s="233"/>
      <c r="B261" s="80" t="s">
        <v>1206</v>
      </c>
      <c r="C261" s="94" t="s">
        <v>130</v>
      </c>
      <c r="D261" s="94" t="s">
        <v>130</v>
      </c>
      <c r="E261" s="81"/>
      <c r="F261" s="232">
        <f>143000/5.23</f>
        <v>27342.256214149136</v>
      </c>
    </row>
    <row r="262" spans="1:6" s="68" customFormat="1" ht="21.75" customHeight="1">
      <c r="A262" s="233"/>
      <c r="B262" s="80" t="s">
        <v>1207</v>
      </c>
      <c r="C262" s="94" t="s">
        <v>130</v>
      </c>
      <c r="D262" s="94" t="s">
        <v>130</v>
      </c>
      <c r="E262" s="81"/>
      <c r="F262" s="232">
        <f>180000/6.65</f>
        <v>27067.66917293233</v>
      </c>
    </row>
    <row r="263" spans="1:6" s="68" customFormat="1" ht="21.75" customHeight="1">
      <c r="A263" s="233"/>
      <c r="B263" s="80" t="s">
        <v>1208</v>
      </c>
      <c r="C263" s="94" t="s">
        <v>130</v>
      </c>
      <c r="D263" s="94" t="s">
        <v>130</v>
      </c>
      <c r="E263" s="81"/>
      <c r="F263" s="232">
        <f>228000/8.45</f>
        <v>26982.24852071006</v>
      </c>
    </row>
    <row r="264" spans="1:6" s="68" customFormat="1" ht="21.75" customHeight="1">
      <c r="A264" s="233"/>
      <c r="B264" s="80" t="s">
        <v>1209</v>
      </c>
      <c r="C264" s="94" t="s">
        <v>130</v>
      </c>
      <c r="D264" s="94" t="s">
        <v>130</v>
      </c>
      <c r="E264" s="81"/>
      <c r="F264" s="232">
        <f>255000/9.67</f>
        <v>26370.217166494313</v>
      </c>
    </row>
    <row r="265" spans="1:6" s="68" customFormat="1" ht="21.75" customHeight="1">
      <c r="A265" s="233"/>
      <c r="B265" s="80" t="s">
        <v>1210</v>
      </c>
      <c r="C265" s="94" t="s">
        <v>130</v>
      </c>
      <c r="D265" s="94" t="s">
        <v>130</v>
      </c>
      <c r="E265" s="81"/>
      <c r="F265" s="232">
        <f>317000/12.12</f>
        <v>26155.115511551157</v>
      </c>
    </row>
    <row r="266" spans="1:6" s="68" customFormat="1" ht="21.75" customHeight="1">
      <c r="A266" s="233"/>
      <c r="B266" s="80" t="s">
        <v>1211</v>
      </c>
      <c r="C266" s="94" t="s">
        <v>130</v>
      </c>
      <c r="D266" s="94" t="s">
        <v>130</v>
      </c>
      <c r="E266" s="81"/>
      <c r="F266" s="232">
        <f>396000/15.36</f>
        <v>25781.25</v>
      </c>
    </row>
    <row r="267" spans="1:6" s="68" customFormat="1" ht="21.75" customHeight="1">
      <c r="A267" s="233"/>
      <c r="B267" s="80" t="s">
        <v>1640</v>
      </c>
      <c r="C267" s="94" t="s">
        <v>130</v>
      </c>
      <c r="D267" s="94" t="s">
        <v>130</v>
      </c>
      <c r="E267" s="81"/>
      <c r="F267" s="232">
        <f>649000/26.78</f>
        <v>24234.503360716953</v>
      </c>
    </row>
    <row r="268" spans="1:6" s="68" customFormat="1" ht="40.5" customHeight="1">
      <c r="A268" s="233">
        <v>2</v>
      </c>
      <c r="B268" s="940" t="s">
        <v>1542</v>
      </c>
      <c r="C268" s="941"/>
      <c r="D268" s="941"/>
      <c r="E268" s="941"/>
      <c r="F268" s="942"/>
    </row>
    <row r="269" spans="1:6" s="68" customFormat="1" ht="21.75" customHeight="1">
      <c r="A269" s="233" t="s">
        <v>770</v>
      </c>
      <c r="B269" s="582" t="s">
        <v>1327</v>
      </c>
      <c r="C269" s="583"/>
      <c r="D269" s="583"/>
      <c r="E269" s="583"/>
      <c r="F269" s="584"/>
    </row>
    <row r="270" spans="1:6" s="68" customFormat="1" ht="21.75" customHeight="1">
      <c r="A270" s="233"/>
      <c r="B270" s="80" t="s">
        <v>1176</v>
      </c>
      <c r="C270" s="971" t="s">
        <v>470</v>
      </c>
      <c r="D270" s="235" t="s">
        <v>167</v>
      </c>
      <c r="E270" s="81"/>
      <c r="F270" s="84">
        <v>54000</v>
      </c>
    </row>
    <row r="271" spans="1:6" s="68" customFormat="1" ht="21.75" customHeight="1">
      <c r="A271" s="233"/>
      <c r="B271" s="80" t="s">
        <v>1177</v>
      </c>
      <c r="C271" s="971"/>
      <c r="D271" s="235" t="s">
        <v>167</v>
      </c>
      <c r="E271" s="81"/>
      <c r="F271" s="84">
        <v>59000</v>
      </c>
    </row>
    <row r="272" spans="1:6" s="68" customFormat="1" ht="21.75" customHeight="1">
      <c r="A272" s="233"/>
      <c r="B272" s="80" t="s">
        <v>1178</v>
      </c>
      <c r="C272" s="971"/>
      <c r="D272" s="235" t="s">
        <v>167</v>
      </c>
      <c r="E272" s="81"/>
      <c r="F272" s="84">
        <v>63000</v>
      </c>
    </row>
    <row r="273" spans="1:6" s="68" customFormat="1" ht="21.75" customHeight="1">
      <c r="A273" s="233"/>
      <c r="B273" s="80" t="s">
        <v>1179</v>
      </c>
      <c r="C273" s="971"/>
      <c r="D273" s="235" t="s">
        <v>130</v>
      </c>
      <c r="E273" s="81"/>
      <c r="F273" s="84">
        <v>68000</v>
      </c>
    </row>
    <row r="274" spans="1:6" s="68" customFormat="1" ht="21.75" customHeight="1">
      <c r="A274" s="233"/>
      <c r="B274" s="80" t="s">
        <v>1180</v>
      </c>
      <c r="C274" s="971"/>
      <c r="D274" s="235" t="s">
        <v>130</v>
      </c>
      <c r="E274" s="81"/>
      <c r="F274" s="84">
        <v>70000</v>
      </c>
    </row>
    <row r="275" spans="1:6" s="68" customFormat="1" ht="21.75" customHeight="1">
      <c r="A275" s="233"/>
      <c r="B275" s="80" t="s">
        <v>1181</v>
      </c>
      <c r="C275" s="971"/>
      <c r="D275" s="235" t="s">
        <v>130</v>
      </c>
      <c r="E275" s="81"/>
      <c r="F275" s="84">
        <v>77000</v>
      </c>
    </row>
    <row r="276" spans="1:6" s="68" customFormat="1" ht="21.75" customHeight="1">
      <c r="A276" s="233"/>
      <c r="B276" s="80" t="s">
        <v>1182</v>
      </c>
      <c r="C276" s="971"/>
      <c r="D276" s="235" t="s">
        <v>130</v>
      </c>
      <c r="E276" s="81"/>
      <c r="F276" s="84">
        <v>78000</v>
      </c>
    </row>
    <row r="277" spans="1:6" s="68" customFormat="1" ht="21.75" customHeight="1">
      <c r="A277" s="233"/>
      <c r="B277" s="80" t="s">
        <v>1183</v>
      </c>
      <c r="C277" s="971"/>
      <c r="D277" s="235" t="s">
        <v>130</v>
      </c>
      <c r="E277" s="81"/>
      <c r="F277" s="84">
        <v>85000</v>
      </c>
    </row>
    <row r="278" spans="1:6" s="68" customFormat="1" ht="21.75" customHeight="1">
      <c r="A278" s="233"/>
      <c r="B278" s="80" t="s">
        <v>1184</v>
      </c>
      <c r="C278" s="971"/>
      <c r="D278" s="235" t="s">
        <v>130</v>
      </c>
      <c r="E278" s="81"/>
      <c r="F278" s="84">
        <v>96000</v>
      </c>
    </row>
    <row r="279" spans="1:6" s="68" customFormat="1" ht="21.75" customHeight="1">
      <c r="A279" s="233"/>
      <c r="B279" s="80" t="s">
        <v>1185</v>
      </c>
      <c r="C279" s="971"/>
      <c r="D279" s="235" t="s">
        <v>130</v>
      </c>
      <c r="E279" s="81"/>
      <c r="F279" s="84">
        <v>102000</v>
      </c>
    </row>
    <row r="280" spans="1:6" s="68" customFormat="1" ht="21.75" customHeight="1">
      <c r="A280" s="233" t="s">
        <v>771</v>
      </c>
      <c r="B280" s="334" t="s">
        <v>1328</v>
      </c>
      <c r="C280" s="581"/>
      <c r="D280" s="235"/>
      <c r="E280" s="81"/>
      <c r="F280" s="84"/>
    </row>
    <row r="281" spans="1:6" s="68" customFormat="1" ht="21.75" customHeight="1">
      <c r="A281" s="233"/>
      <c r="B281" s="80" t="s">
        <v>1187</v>
      </c>
      <c r="C281" s="581"/>
      <c r="D281" s="235" t="s">
        <v>59</v>
      </c>
      <c r="E281" s="81"/>
      <c r="F281" s="84">
        <v>20200</v>
      </c>
    </row>
    <row r="282" spans="1:6" s="68" customFormat="1" ht="21.75" customHeight="1">
      <c r="A282" s="233"/>
      <c r="B282" s="80" t="s">
        <v>1186</v>
      </c>
      <c r="C282" s="581"/>
      <c r="D282" s="235" t="s">
        <v>130</v>
      </c>
      <c r="E282" s="81"/>
      <c r="F282" s="84">
        <v>20000</v>
      </c>
    </row>
    <row r="283" spans="1:6" s="68" customFormat="1" ht="21.75" customHeight="1">
      <c r="A283" s="233"/>
      <c r="B283" s="80" t="s">
        <v>1367</v>
      </c>
      <c r="C283" s="581"/>
      <c r="D283" s="235" t="s">
        <v>130</v>
      </c>
      <c r="E283" s="81"/>
      <c r="F283" s="84">
        <v>20200</v>
      </c>
    </row>
    <row r="284" spans="1:6" s="68" customFormat="1" ht="21.75" customHeight="1">
      <c r="A284" s="233"/>
      <c r="B284" s="80" t="s">
        <v>1368</v>
      </c>
      <c r="C284" s="581"/>
      <c r="D284" s="235" t="s">
        <v>130</v>
      </c>
      <c r="E284" s="81"/>
      <c r="F284" s="84">
        <v>20000</v>
      </c>
    </row>
    <row r="285" spans="1:6" s="68" customFormat="1" ht="27" customHeight="1">
      <c r="A285" s="233" t="s">
        <v>775</v>
      </c>
      <c r="B285" s="334" t="s">
        <v>1329</v>
      </c>
      <c r="C285" s="601"/>
      <c r="D285" s="235"/>
      <c r="E285" s="81"/>
      <c r="F285" s="84"/>
    </row>
    <row r="286" spans="1:6" s="68" customFormat="1" ht="24" customHeight="1">
      <c r="A286" s="233"/>
      <c r="B286" s="80" t="s">
        <v>1192</v>
      </c>
      <c r="C286" s="581"/>
      <c r="D286" s="235" t="s">
        <v>59</v>
      </c>
      <c r="E286" s="81"/>
      <c r="F286" s="81">
        <f>128000/6.4</f>
        <v>20000</v>
      </c>
    </row>
    <row r="287" spans="1:6" s="68" customFormat="1" ht="24.75" customHeight="1">
      <c r="A287" s="233" t="s">
        <v>776</v>
      </c>
      <c r="B287" s="334" t="s">
        <v>1326</v>
      </c>
      <c r="C287" s="601"/>
      <c r="D287" s="235"/>
      <c r="E287" s="81"/>
      <c r="F287" s="81"/>
    </row>
    <row r="288" spans="1:6" s="68" customFormat="1" ht="21.75" customHeight="1">
      <c r="A288" s="233"/>
      <c r="B288" s="80" t="s">
        <v>1188</v>
      </c>
      <c r="C288" s="581"/>
      <c r="D288" s="235" t="s">
        <v>59</v>
      </c>
      <c r="E288" s="81"/>
      <c r="F288" s="81">
        <f>100000/5</f>
        <v>20000</v>
      </c>
    </row>
    <row r="289" spans="1:6" s="68" customFormat="1" ht="30" customHeight="1">
      <c r="A289" s="233">
        <v>3</v>
      </c>
      <c r="B289" s="985" t="s">
        <v>1529</v>
      </c>
      <c r="C289" s="1011"/>
      <c r="D289" s="1011"/>
      <c r="E289" s="1011"/>
      <c r="F289" s="1012"/>
    </row>
    <row r="290" spans="1:6" s="68" customFormat="1" ht="24" customHeight="1">
      <c r="A290" s="233" t="s">
        <v>770</v>
      </c>
      <c r="B290" s="604" t="s">
        <v>1212</v>
      </c>
      <c r="C290" s="605"/>
      <c r="D290" s="605"/>
      <c r="E290" s="605"/>
      <c r="F290" s="603"/>
    </row>
    <row r="291" spans="1:6" s="68" customFormat="1" ht="21.75" customHeight="1">
      <c r="A291" s="233"/>
      <c r="B291" s="607" t="s">
        <v>1213</v>
      </c>
      <c r="C291" s="605"/>
      <c r="D291" s="235" t="s">
        <v>59</v>
      </c>
      <c r="E291" s="605"/>
      <c r="F291" s="606">
        <f>124000/7.5</f>
        <v>16533.333333333332</v>
      </c>
    </row>
    <row r="292" spans="1:6" s="68" customFormat="1" ht="24.75" customHeight="1">
      <c r="A292" s="233"/>
      <c r="B292" s="607" t="s">
        <v>1214</v>
      </c>
      <c r="C292" s="605"/>
      <c r="D292" s="235" t="s">
        <v>59</v>
      </c>
      <c r="E292" s="605"/>
      <c r="F292" s="606">
        <f>210000/14</f>
        <v>15000</v>
      </c>
    </row>
    <row r="293" spans="1:6" s="68" customFormat="1" ht="21.75" customHeight="1">
      <c r="A293" s="233"/>
      <c r="B293" s="607" t="s">
        <v>1215</v>
      </c>
      <c r="C293" s="605"/>
      <c r="D293" s="235" t="s">
        <v>59</v>
      </c>
      <c r="E293" s="605"/>
      <c r="F293" s="606">
        <f>356000/23.5</f>
        <v>15148.936170212766</v>
      </c>
    </row>
    <row r="294" spans="1:6" s="68" customFormat="1" ht="21.75" customHeight="1">
      <c r="A294" s="83" t="s">
        <v>771</v>
      </c>
      <c r="B294" s="334" t="s">
        <v>1239</v>
      </c>
      <c r="C294" s="337"/>
      <c r="D294" s="76"/>
      <c r="E294" s="84"/>
      <c r="F294" s="84"/>
    </row>
    <row r="295" spans="1:6" s="68" customFormat="1" ht="21.75" customHeight="1">
      <c r="A295" s="83"/>
      <c r="B295" s="335" t="s">
        <v>1238</v>
      </c>
      <c r="C295" s="337"/>
      <c r="D295" s="235" t="s">
        <v>1216</v>
      </c>
      <c r="E295" s="84"/>
      <c r="F295" s="84">
        <v>165000</v>
      </c>
    </row>
    <row r="296" spans="1:6" s="68" customFormat="1" ht="21.75" customHeight="1">
      <c r="A296" s="83"/>
      <c r="B296" s="335" t="s">
        <v>1362</v>
      </c>
      <c r="C296" s="337"/>
      <c r="D296" s="235" t="s">
        <v>1216</v>
      </c>
      <c r="E296" s="84"/>
      <c r="F296" s="84">
        <v>225000</v>
      </c>
    </row>
    <row r="297" spans="1:6" s="68" customFormat="1" ht="21.75" customHeight="1">
      <c r="A297" s="83"/>
      <c r="B297" s="335" t="s">
        <v>1240</v>
      </c>
      <c r="C297" s="337"/>
      <c r="D297" s="235" t="s">
        <v>1216</v>
      </c>
      <c r="E297" s="84"/>
      <c r="F297" s="84">
        <v>260000</v>
      </c>
    </row>
    <row r="298" spans="1:6" s="68" customFormat="1" ht="21.75" customHeight="1">
      <c r="A298" s="83"/>
      <c r="B298" s="335" t="s">
        <v>1241</v>
      </c>
      <c r="C298" s="337"/>
      <c r="D298" s="235" t="s">
        <v>1216</v>
      </c>
      <c r="E298" s="84"/>
      <c r="F298" s="84">
        <v>375000</v>
      </c>
    </row>
    <row r="299" spans="1:6" s="68" customFormat="1" ht="21.75" customHeight="1">
      <c r="A299" s="83"/>
      <c r="B299" s="335" t="s">
        <v>1242</v>
      </c>
      <c r="C299" s="337"/>
      <c r="D299" s="235" t="s">
        <v>1216</v>
      </c>
      <c r="E299" s="84"/>
      <c r="F299" s="84">
        <v>453000</v>
      </c>
    </row>
    <row r="300" spans="1:6" s="68" customFormat="1" ht="21.75" customHeight="1">
      <c r="A300" s="83"/>
      <c r="B300" s="335" t="s">
        <v>1243</v>
      </c>
      <c r="C300" s="337"/>
      <c r="D300" s="235" t="s">
        <v>1216</v>
      </c>
      <c r="E300" s="84"/>
      <c r="F300" s="84">
        <v>550000</v>
      </c>
    </row>
    <row r="301" spans="1:6" s="68" customFormat="1" ht="21.75" customHeight="1">
      <c r="A301" s="83"/>
      <c r="B301" s="335" t="s">
        <v>1244</v>
      </c>
      <c r="C301" s="337"/>
      <c r="D301" s="235" t="s">
        <v>1216</v>
      </c>
      <c r="E301" s="84"/>
      <c r="F301" s="84">
        <v>875000</v>
      </c>
    </row>
    <row r="302" spans="1:6" s="68" customFormat="1" ht="21.75" customHeight="1">
      <c r="A302" s="83" t="s">
        <v>775</v>
      </c>
      <c r="B302" s="334" t="s">
        <v>1217</v>
      </c>
      <c r="C302" s="337"/>
      <c r="D302" s="235" t="s">
        <v>59</v>
      </c>
      <c r="E302" s="84"/>
      <c r="F302" s="84">
        <v>20000</v>
      </c>
    </row>
    <row r="303" spans="1:6" s="28" customFormat="1" ht="44.25" customHeight="1">
      <c r="A303" s="233">
        <v>4</v>
      </c>
      <c r="B303" s="1041" t="s">
        <v>1892</v>
      </c>
      <c r="C303" s="1042"/>
      <c r="D303" s="1042"/>
      <c r="E303" s="1042"/>
      <c r="F303" s="1043"/>
    </row>
    <row r="304" spans="1:6" s="28" customFormat="1" ht="37.5">
      <c r="A304" s="233"/>
      <c r="B304" s="339" t="s">
        <v>828</v>
      </c>
      <c r="C304" s="971" t="s">
        <v>382</v>
      </c>
      <c r="D304" s="235" t="s">
        <v>59</v>
      </c>
      <c r="E304" s="81"/>
      <c r="F304" s="340">
        <v>18200</v>
      </c>
    </row>
    <row r="305" spans="1:6" s="28" customFormat="1" ht="37.5">
      <c r="A305" s="233"/>
      <c r="B305" s="339" t="s">
        <v>951</v>
      </c>
      <c r="C305" s="971"/>
      <c r="D305" s="76" t="s">
        <v>130</v>
      </c>
      <c r="E305" s="81"/>
      <c r="F305" s="340">
        <v>17400</v>
      </c>
    </row>
    <row r="306" spans="1:6" s="28" customFormat="1" ht="37.5">
      <c r="A306" s="233"/>
      <c r="B306" s="339" t="s">
        <v>952</v>
      </c>
      <c r="C306" s="971"/>
      <c r="D306" s="76" t="s">
        <v>130</v>
      </c>
      <c r="E306" s="81"/>
      <c r="F306" s="340">
        <v>17100</v>
      </c>
    </row>
    <row r="307" spans="1:6" s="28" customFormat="1" ht="37.5">
      <c r="A307" s="233"/>
      <c r="B307" s="339" t="s">
        <v>953</v>
      </c>
      <c r="C307" s="971"/>
      <c r="D307" s="76" t="s">
        <v>130</v>
      </c>
      <c r="E307" s="81"/>
      <c r="F307" s="340">
        <v>17100</v>
      </c>
    </row>
    <row r="308" spans="1:6" s="28" customFormat="1" ht="37.5">
      <c r="A308" s="233"/>
      <c r="B308" s="82" t="s">
        <v>341</v>
      </c>
      <c r="C308" s="971"/>
      <c r="D308" s="76" t="s">
        <v>130</v>
      </c>
      <c r="E308" s="81"/>
      <c r="F308" s="340">
        <v>17300</v>
      </c>
    </row>
    <row r="309" spans="1:6" s="28" customFormat="1" ht="45" customHeight="1">
      <c r="A309" s="233"/>
      <c r="B309" s="75" t="s">
        <v>343</v>
      </c>
      <c r="C309" s="1015" t="s">
        <v>383</v>
      </c>
      <c r="D309" s="76" t="s">
        <v>130</v>
      </c>
      <c r="E309" s="81"/>
      <c r="F309" s="149">
        <v>17500</v>
      </c>
    </row>
    <row r="310" spans="1:6" s="28" customFormat="1" ht="39" customHeight="1">
      <c r="A310" s="233"/>
      <c r="B310" s="75" t="s">
        <v>342</v>
      </c>
      <c r="C310" s="1016"/>
      <c r="D310" s="76" t="s">
        <v>130</v>
      </c>
      <c r="E310" s="81"/>
      <c r="F310" s="340">
        <v>18100</v>
      </c>
    </row>
    <row r="311" spans="1:6" s="28" customFormat="1" ht="37.5">
      <c r="A311" s="233"/>
      <c r="B311" s="339" t="s">
        <v>829</v>
      </c>
      <c r="C311" s="971" t="s">
        <v>382</v>
      </c>
      <c r="D311" s="76" t="s">
        <v>130</v>
      </c>
      <c r="E311" s="81"/>
      <c r="F311" s="340">
        <v>22800</v>
      </c>
    </row>
    <row r="312" spans="1:6" s="28" customFormat="1" ht="37.5">
      <c r="A312" s="233"/>
      <c r="B312" s="339" t="s">
        <v>830</v>
      </c>
      <c r="C312" s="971"/>
      <c r="D312" s="76" t="s">
        <v>130</v>
      </c>
      <c r="E312" s="81"/>
      <c r="F312" s="340">
        <v>22800</v>
      </c>
    </row>
    <row r="313" spans="1:6" s="28" customFormat="1" ht="37.5">
      <c r="A313" s="233"/>
      <c r="B313" s="339" t="s">
        <v>831</v>
      </c>
      <c r="C313" s="971"/>
      <c r="D313" s="76" t="s">
        <v>130</v>
      </c>
      <c r="E313" s="81"/>
      <c r="F313" s="340">
        <v>22800</v>
      </c>
    </row>
    <row r="314" spans="1:6" s="28" customFormat="1" ht="43.5" customHeight="1">
      <c r="A314" s="233"/>
      <c r="B314" s="339" t="s">
        <v>832</v>
      </c>
      <c r="C314" s="1040" t="s">
        <v>383</v>
      </c>
      <c r="D314" s="76" t="s">
        <v>130</v>
      </c>
      <c r="E314" s="81"/>
      <c r="F314" s="340">
        <v>23200</v>
      </c>
    </row>
    <row r="315" spans="1:6" s="28" customFormat="1" ht="42.75" customHeight="1">
      <c r="A315" s="233"/>
      <c r="B315" s="339" t="s">
        <v>833</v>
      </c>
      <c r="C315" s="1040"/>
      <c r="D315" s="76" t="s">
        <v>130</v>
      </c>
      <c r="E315" s="81"/>
      <c r="F315" s="340">
        <v>23800</v>
      </c>
    </row>
    <row r="316" spans="1:6" s="28" customFormat="1" ht="37.5">
      <c r="A316" s="233"/>
      <c r="B316" s="82" t="s">
        <v>834</v>
      </c>
      <c r="C316" s="341" t="s">
        <v>384</v>
      </c>
      <c r="D316" s="76" t="s">
        <v>130</v>
      </c>
      <c r="E316" s="81"/>
      <c r="F316" s="340">
        <v>18400</v>
      </c>
    </row>
    <row r="317" spans="1:6" s="28" customFormat="1" ht="21.75" customHeight="1">
      <c r="A317" s="83">
        <v>5</v>
      </c>
      <c r="B317" s="336" t="s">
        <v>61</v>
      </c>
      <c r="C317" s="337"/>
      <c r="D317" s="76"/>
      <c r="E317" s="84"/>
      <c r="F317" s="84"/>
    </row>
    <row r="318" spans="1:6" s="28" customFormat="1" ht="21.75" customHeight="1">
      <c r="A318" s="83" t="s">
        <v>770</v>
      </c>
      <c r="B318" s="632" t="s">
        <v>1885</v>
      </c>
      <c r="C318" s="337"/>
      <c r="D318" s="76"/>
      <c r="E318" s="84"/>
      <c r="F318" s="342"/>
    </row>
    <row r="319" spans="1:6" s="28" customFormat="1" ht="21.75" customHeight="1">
      <c r="A319" s="83"/>
      <c r="B319" s="335" t="s">
        <v>962</v>
      </c>
      <c r="C319" s="216" t="s">
        <v>125</v>
      </c>
      <c r="D319" s="76" t="s">
        <v>59</v>
      </c>
      <c r="E319" s="84"/>
      <c r="F319" s="343">
        <v>14900</v>
      </c>
    </row>
    <row r="320" spans="1:6" s="36" customFormat="1" ht="21.75" customHeight="1">
      <c r="A320" s="83"/>
      <c r="B320" s="335" t="s">
        <v>963</v>
      </c>
      <c r="C320" s="344" t="s">
        <v>130</v>
      </c>
      <c r="D320" s="76" t="s">
        <v>130</v>
      </c>
      <c r="E320" s="84"/>
      <c r="F320" s="343">
        <v>14850</v>
      </c>
    </row>
    <row r="321" spans="1:6" s="28" customFormat="1" ht="21.75" customHeight="1">
      <c r="A321" s="83"/>
      <c r="B321" s="335" t="s">
        <v>954</v>
      </c>
      <c r="C321" s="344" t="s">
        <v>130</v>
      </c>
      <c r="D321" s="76" t="s">
        <v>130</v>
      </c>
      <c r="E321" s="84"/>
      <c r="F321" s="345">
        <v>12813.586557508763</v>
      </c>
    </row>
    <row r="322" spans="1:7" s="28" customFormat="1" ht="21.75" customHeight="1">
      <c r="A322" s="83"/>
      <c r="B322" s="335" t="s">
        <v>955</v>
      </c>
      <c r="C322" s="344" t="s">
        <v>130</v>
      </c>
      <c r="D322" s="76" t="s">
        <v>130</v>
      </c>
      <c r="E322" s="84"/>
      <c r="F322" s="345">
        <v>13956.263956263956</v>
      </c>
      <c r="G322" s="608"/>
    </row>
    <row r="323" spans="1:7" s="28" customFormat="1" ht="21.75" customHeight="1">
      <c r="A323" s="83"/>
      <c r="B323" s="335" t="s">
        <v>956</v>
      </c>
      <c r="C323" s="344" t="s">
        <v>130</v>
      </c>
      <c r="D323" s="76" t="s">
        <v>130</v>
      </c>
      <c r="E323" s="84"/>
      <c r="F323" s="345">
        <v>14056.650420286785</v>
      </c>
      <c r="G323" s="467"/>
    </row>
    <row r="324" spans="1:6" s="28" customFormat="1" ht="21.75" customHeight="1">
      <c r="A324" s="83"/>
      <c r="B324" s="335" t="s">
        <v>957</v>
      </c>
      <c r="C324" s="344" t="s">
        <v>130</v>
      </c>
      <c r="D324" s="76" t="s">
        <v>130</v>
      </c>
      <c r="E324" s="84"/>
      <c r="F324" s="345">
        <v>13929.460131991777</v>
      </c>
    </row>
    <row r="325" spans="1:6" s="28" customFormat="1" ht="21.75" customHeight="1">
      <c r="A325" s="83"/>
      <c r="B325" s="335" t="s">
        <v>958</v>
      </c>
      <c r="C325" s="344" t="s">
        <v>130</v>
      </c>
      <c r="D325" s="76" t="s">
        <v>130</v>
      </c>
      <c r="E325" s="84"/>
      <c r="F325" s="345">
        <v>14051.282051282053</v>
      </c>
    </row>
    <row r="326" spans="1:6" s="28" customFormat="1" ht="21.75" customHeight="1">
      <c r="A326" s="83"/>
      <c r="B326" s="335" t="s">
        <v>959</v>
      </c>
      <c r="C326" s="344" t="s">
        <v>130</v>
      </c>
      <c r="D326" s="76" t="s">
        <v>130</v>
      </c>
      <c r="E326" s="84"/>
      <c r="F326" s="345">
        <v>14062.770338073982</v>
      </c>
    </row>
    <row r="327" spans="1:6" s="28" customFormat="1" ht="21.75" customHeight="1">
      <c r="A327" s="83"/>
      <c r="B327" s="335" t="s">
        <v>960</v>
      </c>
      <c r="C327" s="344" t="s">
        <v>130</v>
      </c>
      <c r="D327" s="76" t="s">
        <v>130</v>
      </c>
      <c r="E327" s="84"/>
      <c r="F327" s="345">
        <v>14268.915275626685</v>
      </c>
    </row>
    <row r="328" spans="1:6" s="28" customFormat="1" ht="21.75" customHeight="1">
      <c r="A328" s="83"/>
      <c r="B328" s="335" t="s">
        <v>961</v>
      </c>
      <c r="C328" s="344" t="s">
        <v>130</v>
      </c>
      <c r="D328" s="76" t="s">
        <v>130</v>
      </c>
      <c r="E328" s="84"/>
      <c r="F328" s="345">
        <v>14374.514374514374</v>
      </c>
    </row>
    <row r="329" spans="1:6" s="28" customFormat="1" ht="21.75" customHeight="1">
      <c r="A329" s="83" t="s">
        <v>771</v>
      </c>
      <c r="B329" s="632" t="s">
        <v>1670</v>
      </c>
      <c r="C329" s="337"/>
      <c r="D329" s="76"/>
      <c r="E329" s="84"/>
      <c r="F329" s="84"/>
    </row>
    <row r="330" spans="1:6" s="28" customFormat="1" ht="26.25" customHeight="1">
      <c r="A330" s="83"/>
      <c r="B330" s="346" t="s">
        <v>964</v>
      </c>
      <c r="C330" s="957"/>
      <c r="D330" s="76" t="s">
        <v>59</v>
      </c>
      <c r="E330" s="84"/>
      <c r="F330" s="343">
        <v>15400</v>
      </c>
    </row>
    <row r="331" spans="1:6" s="28" customFormat="1" ht="25.5" customHeight="1">
      <c r="A331" s="83"/>
      <c r="B331" s="346" t="s">
        <v>965</v>
      </c>
      <c r="C331" s="957"/>
      <c r="D331" s="76" t="s">
        <v>59</v>
      </c>
      <c r="E331" s="84"/>
      <c r="F331" s="343">
        <v>15350</v>
      </c>
    </row>
    <row r="332" spans="1:6" s="28" customFormat="1" ht="21.75" customHeight="1">
      <c r="A332" s="83"/>
      <c r="B332" s="80" t="s">
        <v>967</v>
      </c>
      <c r="C332" s="955" t="s">
        <v>1661</v>
      </c>
      <c r="D332" s="76" t="s">
        <v>59</v>
      </c>
      <c r="E332" s="84"/>
      <c r="F332" s="345">
        <v>14628.267464572165</v>
      </c>
    </row>
    <row r="333" spans="1:6" s="28" customFormat="1" ht="21.75" customHeight="1">
      <c r="A333" s="83"/>
      <c r="B333" s="80" t="s">
        <v>968</v>
      </c>
      <c r="C333" s="956"/>
      <c r="D333" s="76" t="s">
        <v>130</v>
      </c>
      <c r="E333" s="84"/>
      <c r="F333" s="345">
        <v>14437.514437514437</v>
      </c>
    </row>
    <row r="334" spans="1:6" s="28" customFormat="1" ht="21.75" customHeight="1">
      <c r="A334" s="83"/>
      <c r="B334" s="80" t="s">
        <v>969</v>
      </c>
      <c r="C334" s="956"/>
      <c r="D334" s="76" t="s">
        <v>130</v>
      </c>
      <c r="E334" s="84"/>
      <c r="F334" s="345">
        <v>14409.832591650775</v>
      </c>
    </row>
    <row r="335" spans="1:6" s="28" customFormat="1" ht="21.75" customHeight="1">
      <c r="A335" s="83"/>
      <c r="B335" s="80" t="s">
        <v>970</v>
      </c>
      <c r="C335" s="956"/>
      <c r="D335" s="76" t="s">
        <v>130</v>
      </c>
      <c r="E335" s="84"/>
      <c r="F335" s="345">
        <v>14427.134047387211</v>
      </c>
    </row>
    <row r="336" spans="1:6" s="28" customFormat="1" ht="21.75" customHeight="1">
      <c r="A336" s="83"/>
      <c r="B336" s="80" t="s">
        <v>971</v>
      </c>
      <c r="C336" s="956"/>
      <c r="D336" s="76" t="s">
        <v>130</v>
      </c>
      <c r="E336" s="84"/>
      <c r="F336" s="345">
        <v>14423.076923076924</v>
      </c>
    </row>
    <row r="337" spans="1:6" s="34" customFormat="1" ht="21.75" customHeight="1">
      <c r="A337" s="83"/>
      <c r="B337" s="80" t="s">
        <v>972</v>
      </c>
      <c r="C337" s="956"/>
      <c r="D337" s="76" t="s">
        <v>130</v>
      </c>
      <c r="E337" s="84"/>
      <c r="F337" s="345">
        <v>14408.803072770683</v>
      </c>
    </row>
    <row r="338" spans="1:6" s="28" customFormat="1" ht="21.75" customHeight="1">
      <c r="A338" s="83"/>
      <c r="B338" s="80" t="s">
        <v>973</v>
      </c>
      <c r="C338" s="956"/>
      <c r="D338" s="76" t="s">
        <v>130</v>
      </c>
      <c r="E338" s="84"/>
      <c r="F338" s="345">
        <v>14555.727642975966</v>
      </c>
    </row>
    <row r="339" spans="1:6" s="28" customFormat="1" ht="21.75" customHeight="1">
      <c r="A339" s="83"/>
      <c r="B339" s="80" t="s">
        <v>974</v>
      </c>
      <c r="C339" s="956"/>
      <c r="D339" s="76" t="s">
        <v>130</v>
      </c>
      <c r="E339" s="84"/>
      <c r="F339" s="345">
        <v>14663.114663114662</v>
      </c>
    </row>
    <row r="340" spans="1:6" s="28" customFormat="1" ht="21.75" customHeight="1">
      <c r="A340" s="159" t="s">
        <v>784</v>
      </c>
      <c r="B340" s="178" t="s">
        <v>785</v>
      </c>
      <c r="C340" s="158"/>
      <c r="D340" s="158"/>
      <c r="E340" s="158"/>
      <c r="F340" s="158"/>
    </row>
    <row r="341" spans="1:6" s="28" customFormat="1" ht="21.75" customHeight="1">
      <c r="A341" s="218" t="s">
        <v>202</v>
      </c>
      <c r="B341" s="380" t="s">
        <v>786</v>
      </c>
      <c r="C341" s="158"/>
      <c r="D341" s="158"/>
      <c r="E341" s="158"/>
      <c r="F341" s="158"/>
    </row>
    <row r="342" spans="1:6" s="28" customFormat="1" ht="48" customHeight="1">
      <c r="A342" s="238">
        <v>1</v>
      </c>
      <c r="B342" s="965" t="s">
        <v>1614</v>
      </c>
      <c r="C342" s="966"/>
      <c r="D342" s="966"/>
      <c r="E342" s="966"/>
      <c r="F342" s="967"/>
    </row>
    <row r="343" spans="1:6" s="28" customFormat="1" ht="39" customHeight="1">
      <c r="A343" s="238" t="s">
        <v>770</v>
      </c>
      <c r="B343" s="278" t="s">
        <v>433</v>
      </c>
      <c r="C343" s="257" t="s">
        <v>1615</v>
      </c>
      <c r="D343" s="236"/>
      <c r="E343" s="241"/>
      <c r="F343" s="241"/>
    </row>
    <row r="344" spans="1:6" s="28" customFormat="1" ht="21.75" customHeight="1">
      <c r="A344" s="238"/>
      <c r="B344" s="253" t="s">
        <v>1616</v>
      </c>
      <c r="C344" s="279"/>
      <c r="D344" s="236" t="s">
        <v>167</v>
      </c>
      <c r="E344" s="241">
        <v>240000</v>
      </c>
      <c r="F344" s="280"/>
    </row>
    <row r="345" spans="1:6" s="28" customFormat="1" ht="21.75" customHeight="1">
      <c r="A345" s="238"/>
      <c r="B345" s="253" t="s">
        <v>1617</v>
      </c>
      <c r="C345" s="279"/>
      <c r="D345" s="236" t="s">
        <v>130</v>
      </c>
      <c r="E345" s="241">
        <v>295000</v>
      </c>
      <c r="F345" s="280"/>
    </row>
    <row r="346" spans="1:6" s="28" customFormat="1" ht="21.75" customHeight="1">
      <c r="A346" s="238"/>
      <c r="B346" s="253" t="s">
        <v>1618</v>
      </c>
      <c r="C346" s="279"/>
      <c r="D346" s="236" t="s">
        <v>130</v>
      </c>
      <c r="E346" s="241">
        <v>460000</v>
      </c>
      <c r="F346" s="280"/>
    </row>
    <row r="347" spans="1:6" s="28" customFormat="1" ht="21.75" customHeight="1">
      <c r="A347" s="238"/>
      <c r="B347" s="253" t="s">
        <v>1619</v>
      </c>
      <c r="C347" s="279"/>
      <c r="D347" s="236" t="s">
        <v>130</v>
      </c>
      <c r="E347" s="241">
        <v>730000</v>
      </c>
      <c r="F347" s="280"/>
    </row>
    <row r="348" spans="1:6" s="28" customFormat="1" ht="21.75" customHeight="1">
      <c r="A348" s="238"/>
      <c r="B348" s="253" t="s">
        <v>1620</v>
      </c>
      <c r="C348" s="257"/>
      <c r="D348" s="236" t="s">
        <v>130</v>
      </c>
      <c r="E348" s="241">
        <v>1020000</v>
      </c>
      <c r="F348" s="280"/>
    </row>
    <row r="349" spans="1:6" s="28" customFormat="1" ht="38.25" customHeight="1">
      <c r="A349" s="238" t="s">
        <v>771</v>
      </c>
      <c r="B349" s="278" t="s">
        <v>432</v>
      </c>
      <c r="C349" s="257" t="s">
        <v>835</v>
      </c>
      <c r="D349" s="236"/>
      <c r="E349" s="241"/>
      <c r="F349" s="280"/>
    </row>
    <row r="350" spans="1:6" s="28" customFormat="1" ht="21.75" customHeight="1">
      <c r="A350" s="238"/>
      <c r="B350" s="253" t="s">
        <v>1616</v>
      </c>
      <c r="C350" s="244"/>
      <c r="D350" s="236" t="s">
        <v>167</v>
      </c>
      <c r="E350" s="241">
        <v>255000</v>
      </c>
      <c r="F350" s="280"/>
    </row>
    <row r="351" spans="1:6" s="28" customFormat="1" ht="21.75" customHeight="1">
      <c r="A351" s="238"/>
      <c r="B351" s="253" t="s">
        <v>1617</v>
      </c>
      <c r="C351" s="244"/>
      <c r="D351" s="236" t="s">
        <v>130</v>
      </c>
      <c r="E351" s="241">
        <v>310000</v>
      </c>
      <c r="F351" s="280"/>
    </row>
    <row r="352" spans="1:6" s="28" customFormat="1" ht="21.75" customHeight="1">
      <c r="A352" s="238"/>
      <c r="B352" s="253" t="s">
        <v>1621</v>
      </c>
      <c r="C352" s="244"/>
      <c r="D352" s="236" t="s">
        <v>130</v>
      </c>
      <c r="E352" s="241">
        <v>515000</v>
      </c>
      <c r="F352" s="280"/>
    </row>
    <row r="353" spans="1:6" s="28" customFormat="1" ht="21.75" customHeight="1">
      <c r="A353" s="238"/>
      <c r="B353" s="253" t="s">
        <v>1619</v>
      </c>
      <c r="C353" s="244"/>
      <c r="D353" s="236" t="s">
        <v>130</v>
      </c>
      <c r="E353" s="241">
        <v>815000</v>
      </c>
      <c r="F353" s="280"/>
    </row>
    <row r="354" spans="1:6" s="28" customFormat="1" ht="21.75" customHeight="1">
      <c r="A354" s="238"/>
      <c r="B354" s="253" t="s">
        <v>1620</v>
      </c>
      <c r="C354" s="281"/>
      <c r="D354" s="236" t="s">
        <v>130</v>
      </c>
      <c r="E354" s="241">
        <v>1130000</v>
      </c>
      <c r="F354" s="280"/>
    </row>
    <row r="355" spans="1:6" s="28" customFormat="1" ht="33">
      <c r="A355" s="238" t="s">
        <v>775</v>
      </c>
      <c r="B355" s="278" t="s">
        <v>431</v>
      </c>
      <c r="C355" s="257" t="s">
        <v>745</v>
      </c>
      <c r="D355" s="236"/>
      <c r="E355" s="241"/>
      <c r="F355" s="280"/>
    </row>
    <row r="356" spans="1:6" s="28" customFormat="1" ht="21.75" customHeight="1">
      <c r="A356" s="238"/>
      <c r="B356" s="253" t="s">
        <v>1616</v>
      </c>
      <c r="C356" s="244"/>
      <c r="D356" s="236" t="s">
        <v>167</v>
      </c>
      <c r="E356" s="241">
        <v>265000</v>
      </c>
      <c r="F356" s="280"/>
    </row>
    <row r="357" spans="1:6" s="28" customFormat="1" ht="21.75" customHeight="1">
      <c r="A357" s="238"/>
      <c r="B357" s="253" t="s">
        <v>1617</v>
      </c>
      <c r="C357" s="244"/>
      <c r="D357" s="236" t="s">
        <v>130</v>
      </c>
      <c r="E357" s="241">
        <v>325000</v>
      </c>
      <c r="F357" s="280"/>
    </row>
    <row r="358" spans="1:6" s="28" customFormat="1" ht="21.75" customHeight="1">
      <c r="A358" s="238"/>
      <c r="B358" s="253" t="s">
        <v>1618</v>
      </c>
      <c r="C358" s="244"/>
      <c r="D358" s="236" t="s">
        <v>130</v>
      </c>
      <c r="E358" s="241">
        <v>545000</v>
      </c>
      <c r="F358" s="280"/>
    </row>
    <row r="359" spans="1:6" s="28" customFormat="1" ht="21.75" customHeight="1">
      <c r="A359" s="238"/>
      <c r="B359" s="253" t="s">
        <v>1619</v>
      </c>
      <c r="C359" s="244"/>
      <c r="D359" s="236" t="s">
        <v>130</v>
      </c>
      <c r="E359" s="241">
        <v>865000</v>
      </c>
      <c r="F359" s="280"/>
    </row>
    <row r="360" spans="1:6" s="28" customFormat="1" ht="21.75" customHeight="1">
      <c r="A360" s="238"/>
      <c r="B360" s="253" t="s">
        <v>1620</v>
      </c>
      <c r="C360" s="244"/>
      <c r="D360" s="236" t="s">
        <v>130</v>
      </c>
      <c r="E360" s="241">
        <v>1190000</v>
      </c>
      <c r="F360" s="280"/>
    </row>
    <row r="361" spans="1:6" s="28" customFormat="1" ht="21.75" customHeight="1">
      <c r="A361" s="282" t="s">
        <v>776</v>
      </c>
      <c r="B361" s="703" t="s">
        <v>1622</v>
      </c>
      <c r="C361" s="704"/>
      <c r="D361" s="705"/>
      <c r="E361" s="707"/>
      <c r="F361" s="280"/>
    </row>
    <row r="362" spans="1:6" s="28" customFormat="1" ht="21.75" customHeight="1">
      <c r="A362" s="282"/>
      <c r="B362" s="702" t="s">
        <v>1623</v>
      </c>
      <c r="C362" s="704"/>
      <c r="D362" s="706" t="s">
        <v>534</v>
      </c>
      <c r="E362" s="707">
        <v>120000</v>
      </c>
      <c r="F362" s="280"/>
    </row>
    <row r="363" spans="1:6" s="28" customFormat="1" ht="21.75" customHeight="1">
      <c r="A363" s="282"/>
      <c r="B363" s="702" t="s">
        <v>1624</v>
      </c>
      <c r="C363" s="704"/>
      <c r="D363" s="236" t="s">
        <v>130</v>
      </c>
      <c r="E363" s="707">
        <v>130000</v>
      </c>
      <c r="F363" s="280"/>
    </row>
    <row r="364" spans="1:6" s="28" customFormat="1" ht="21.75" customHeight="1">
      <c r="A364" s="282"/>
      <c r="B364" s="702" t="s">
        <v>1625</v>
      </c>
      <c r="C364" s="704"/>
      <c r="D364" s="236" t="s">
        <v>130</v>
      </c>
      <c r="E364" s="707">
        <v>150000</v>
      </c>
      <c r="F364" s="280"/>
    </row>
    <row r="365" spans="1:6" s="28" customFormat="1" ht="21.75" customHeight="1">
      <c r="A365" s="282"/>
      <c r="B365" s="702" t="s">
        <v>1626</v>
      </c>
      <c r="C365" s="704"/>
      <c r="D365" s="236" t="s">
        <v>130</v>
      </c>
      <c r="E365" s="707">
        <v>205000</v>
      </c>
      <c r="F365" s="280"/>
    </row>
    <row r="366" spans="1:6" s="28" customFormat="1" ht="21.75" customHeight="1">
      <c r="A366" s="282"/>
      <c r="B366" s="702" t="s">
        <v>1627</v>
      </c>
      <c r="C366" s="704"/>
      <c r="D366" s="236" t="s">
        <v>130</v>
      </c>
      <c r="E366" s="707">
        <v>265000</v>
      </c>
      <c r="F366" s="280"/>
    </row>
    <row r="367" spans="1:6" s="28" customFormat="1" ht="65.25" customHeight="1">
      <c r="A367" s="282">
        <v>2</v>
      </c>
      <c r="B367" s="961" t="s">
        <v>1896</v>
      </c>
      <c r="C367" s="962"/>
      <c r="D367" s="962"/>
      <c r="E367" s="962"/>
      <c r="F367" s="963"/>
    </row>
    <row r="368" spans="1:6" s="28" customFormat="1" ht="21.75" customHeight="1">
      <c r="A368" s="238"/>
      <c r="B368" s="253" t="s">
        <v>848</v>
      </c>
      <c r="C368" s="244" t="s">
        <v>385</v>
      </c>
      <c r="D368" s="236" t="s">
        <v>167</v>
      </c>
      <c r="E368" s="241"/>
      <c r="F368" s="241">
        <v>586000</v>
      </c>
    </row>
    <row r="369" spans="1:6" s="60" customFormat="1" ht="21.75" customHeight="1">
      <c r="A369" s="238"/>
      <c r="B369" s="253" t="s">
        <v>849</v>
      </c>
      <c r="C369" s="244" t="s">
        <v>130</v>
      </c>
      <c r="D369" s="236" t="s">
        <v>130</v>
      </c>
      <c r="E369" s="241"/>
      <c r="F369" s="241">
        <v>803000</v>
      </c>
    </row>
    <row r="370" spans="1:6" s="28" customFormat="1" ht="21.75" customHeight="1">
      <c r="A370" s="238"/>
      <c r="B370" s="253" t="s">
        <v>850</v>
      </c>
      <c r="C370" s="244" t="s">
        <v>130</v>
      </c>
      <c r="D370" s="236" t="s">
        <v>130</v>
      </c>
      <c r="E370" s="241"/>
      <c r="F370" s="241">
        <v>951000</v>
      </c>
    </row>
    <row r="371" spans="1:6" s="28" customFormat="1" ht="21.75" customHeight="1">
      <c r="A371" s="238"/>
      <c r="B371" s="253" t="s">
        <v>851</v>
      </c>
      <c r="C371" s="244" t="s">
        <v>130</v>
      </c>
      <c r="D371" s="236" t="s">
        <v>130</v>
      </c>
      <c r="E371" s="241"/>
      <c r="F371" s="241">
        <v>1420000</v>
      </c>
    </row>
    <row r="372" spans="1:6" s="28" customFormat="1" ht="21.75" customHeight="1">
      <c r="A372" s="238"/>
      <c r="B372" s="253" t="s">
        <v>852</v>
      </c>
      <c r="C372" s="244" t="s">
        <v>130</v>
      </c>
      <c r="D372" s="236" t="s">
        <v>130</v>
      </c>
      <c r="E372" s="241"/>
      <c r="F372" s="241">
        <v>3233000</v>
      </c>
    </row>
    <row r="373" spans="1:6" s="28" customFormat="1" ht="21.75" customHeight="1">
      <c r="A373" s="238"/>
      <c r="B373" s="253" t="s">
        <v>853</v>
      </c>
      <c r="C373" s="244" t="s">
        <v>130</v>
      </c>
      <c r="D373" s="236" t="s">
        <v>130</v>
      </c>
      <c r="E373" s="241"/>
      <c r="F373" s="241">
        <v>639000</v>
      </c>
    </row>
    <row r="374" spans="1:6" s="28" customFormat="1" ht="21.75" customHeight="1">
      <c r="A374" s="238"/>
      <c r="B374" s="253" t="s">
        <v>854</v>
      </c>
      <c r="C374" s="244" t="s">
        <v>130</v>
      </c>
      <c r="D374" s="236" t="s">
        <v>130</v>
      </c>
      <c r="E374" s="241"/>
      <c r="F374" s="241">
        <v>835000</v>
      </c>
    </row>
    <row r="375" spans="1:6" s="28" customFormat="1" ht="21.75" customHeight="1">
      <c r="A375" s="238"/>
      <c r="B375" s="253" t="s">
        <v>855</v>
      </c>
      <c r="C375" s="244" t="s">
        <v>130</v>
      </c>
      <c r="D375" s="236" t="s">
        <v>130</v>
      </c>
      <c r="E375" s="241"/>
      <c r="F375" s="241">
        <v>1017000</v>
      </c>
    </row>
    <row r="376" spans="1:6" s="28" customFormat="1" ht="21.75" customHeight="1">
      <c r="A376" s="238"/>
      <c r="B376" s="253" t="s">
        <v>856</v>
      </c>
      <c r="C376" s="244" t="s">
        <v>130</v>
      </c>
      <c r="D376" s="236" t="s">
        <v>130</v>
      </c>
      <c r="E376" s="241"/>
      <c r="F376" s="241">
        <v>1490000</v>
      </c>
    </row>
    <row r="377" spans="1:6" s="28" customFormat="1" ht="21.75" customHeight="1">
      <c r="A377" s="238"/>
      <c r="B377" s="253" t="s">
        <v>857</v>
      </c>
      <c r="C377" s="244" t="s">
        <v>130</v>
      </c>
      <c r="D377" s="236" t="s">
        <v>130</v>
      </c>
      <c r="E377" s="241"/>
      <c r="F377" s="241">
        <v>3456000</v>
      </c>
    </row>
    <row r="378" spans="1:6" s="28" customFormat="1" ht="21.75" customHeight="1">
      <c r="A378" s="238"/>
      <c r="B378" s="253" t="s">
        <v>858</v>
      </c>
      <c r="C378" s="244" t="s">
        <v>130</v>
      </c>
      <c r="D378" s="236" t="s">
        <v>130</v>
      </c>
      <c r="E378" s="241"/>
      <c r="F378" s="241">
        <v>564000</v>
      </c>
    </row>
    <row r="379" spans="1:6" s="28" customFormat="1" ht="21.75" customHeight="1">
      <c r="A379" s="238"/>
      <c r="B379" s="253" t="s">
        <v>859</v>
      </c>
      <c r="C379" s="244" t="s">
        <v>130</v>
      </c>
      <c r="D379" s="236" t="s">
        <v>130</v>
      </c>
      <c r="E379" s="241"/>
      <c r="F379" s="241">
        <v>762000</v>
      </c>
    </row>
    <row r="380" spans="1:6" s="28" customFormat="1" ht="21.75" customHeight="1">
      <c r="A380" s="238"/>
      <c r="B380" s="253" t="s">
        <v>860</v>
      </c>
      <c r="C380" s="244" t="s">
        <v>130</v>
      </c>
      <c r="D380" s="236" t="s">
        <v>130</v>
      </c>
      <c r="E380" s="241"/>
      <c r="F380" s="241">
        <v>885000</v>
      </c>
    </row>
    <row r="381" spans="1:6" s="28" customFormat="1" ht="21.75" customHeight="1">
      <c r="A381" s="238"/>
      <c r="B381" s="253" t="s">
        <v>861</v>
      </c>
      <c r="C381" s="244" t="s">
        <v>130</v>
      </c>
      <c r="D381" s="236" t="s">
        <v>130</v>
      </c>
      <c r="E381" s="241"/>
      <c r="F381" s="241">
        <v>1320000</v>
      </c>
    </row>
    <row r="382" spans="1:6" s="28" customFormat="1" ht="21.75" customHeight="1">
      <c r="A382" s="238"/>
      <c r="B382" s="253" t="s">
        <v>862</v>
      </c>
      <c r="C382" s="244" t="s">
        <v>130</v>
      </c>
      <c r="D382" s="236" t="s">
        <v>130</v>
      </c>
      <c r="E382" s="241"/>
      <c r="F382" s="241">
        <v>2847000</v>
      </c>
    </row>
    <row r="383" spans="1:6" s="28" customFormat="1" ht="38.25" customHeight="1">
      <c r="A383" s="238">
        <v>3</v>
      </c>
      <c r="B383" s="952" t="s">
        <v>346</v>
      </c>
      <c r="C383" s="953"/>
      <c r="D383" s="953"/>
      <c r="E383" s="953"/>
      <c r="F383" s="954"/>
    </row>
    <row r="384" spans="1:6" s="28" customFormat="1" ht="33">
      <c r="A384" s="238"/>
      <c r="B384" s="263" t="s">
        <v>447</v>
      </c>
      <c r="C384" s="257" t="s">
        <v>1245</v>
      </c>
      <c r="D384" s="236" t="s">
        <v>167</v>
      </c>
      <c r="E384" s="241"/>
      <c r="F384" s="283">
        <v>320900</v>
      </c>
    </row>
    <row r="385" spans="1:6" s="28" customFormat="1" ht="21.75" customHeight="1">
      <c r="A385" s="238"/>
      <c r="B385" s="245" t="s">
        <v>448</v>
      </c>
      <c r="C385" s="244" t="s">
        <v>130</v>
      </c>
      <c r="D385" s="236" t="s">
        <v>130</v>
      </c>
      <c r="E385" s="241"/>
      <c r="F385" s="283">
        <v>404300</v>
      </c>
    </row>
    <row r="386" spans="1:6" s="28" customFormat="1" ht="21.75" customHeight="1">
      <c r="A386" s="238"/>
      <c r="B386" s="245" t="s">
        <v>449</v>
      </c>
      <c r="C386" s="244" t="s">
        <v>130</v>
      </c>
      <c r="D386" s="236" t="s">
        <v>130</v>
      </c>
      <c r="E386" s="241"/>
      <c r="F386" s="283">
        <v>539900</v>
      </c>
    </row>
    <row r="387" spans="1:6" s="28" customFormat="1" ht="21.75" customHeight="1">
      <c r="A387" s="238"/>
      <c r="B387" s="245" t="s">
        <v>451</v>
      </c>
      <c r="C387" s="244" t="s">
        <v>130</v>
      </c>
      <c r="D387" s="236" t="s">
        <v>130</v>
      </c>
      <c r="E387" s="241"/>
      <c r="F387" s="283">
        <v>627100</v>
      </c>
    </row>
    <row r="388" spans="1:6" s="28" customFormat="1" ht="21.75" customHeight="1">
      <c r="A388" s="238"/>
      <c r="B388" s="245" t="s">
        <v>450</v>
      </c>
      <c r="C388" s="244" t="s">
        <v>130</v>
      </c>
      <c r="D388" s="236" t="s">
        <v>130</v>
      </c>
      <c r="E388" s="241"/>
      <c r="F388" s="283">
        <v>842500</v>
      </c>
    </row>
    <row r="389" spans="1:6" s="28" customFormat="1" ht="21.75" customHeight="1">
      <c r="A389" s="238"/>
      <c r="B389" s="245" t="s">
        <v>452</v>
      </c>
      <c r="C389" s="244" t="s">
        <v>130</v>
      </c>
      <c r="D389" s="236" t="s">
        <v>130</v>
      </c>
      <c r="E389" s="241"/>
      <c r="F389" s="283">
        <v>952500</v>
      </c>
    </row>
    <row r="390" spans="1:6" s="28" customFormat="1" ht="21.75" customHeight="1">
      <c r="A390" s="238"/>
      <c r="B390" s="245" t="s">
        <v>453</v>
      </c>
      <c r="C390" s="244" t="s">
        <v>130</v>
      </c>
      <c r="D390" s="236" t="s">
        <v>130</v>
      </c>
      <c r="E390" s="241"/>
      <c r="F390" s="283">
        <v>1479200</v>
      </c>
    </row>
    <row r="391" spans="1:6" s="28" customFormat="1" ht="21.75" customHeight="1">
      <c r="A391" s="238"/>
      <c r="B391" s="245" t="s">
        <v>454</v>
      </c>
      <c r="C391" s="244" t="s">
        <v>130</v>
      </c>
      <c r="D391" s="236" t="s">
        <v>130</v>
      </c>
      <c r="E391" s="241"/>
      <c r="F391" s="283">
        <v>326600</v>
      </c>
    </row>
    <row r="392" spans="1:6" s="28" customFormat="1" ht="21.75" customHeight="1">
      <c r="A392" s="238"/>
      <c r="B392" s="263" t="s">
        <v>455</v>
      </c>
      <c r="C392" s="244" t="s">
        <v>130</v>
      </c>
      <c r="D392" s="236" t="s">
        <v>130</v>
      </c>
      <c r="E392" s="241"/>
      <c r="F392" s="283">
        <v>421600</v>
      </c>
    </row>
    <row r="393" spans="1:6" s="28" customFormat="1" ht="21.75" customHeight="1">
      <c r="A393" s="238"/>
      <c r="B393" s="245" t="s">
        <v>456</v>
      </c>
      <c r="C393" s="244" t="s">
        <v>130</v>
      </c>
      <c r="D393" s="236" t="s">
        <v>130</v>
      </c>
      <c r="E393" s="241"/>
      <c r="F393" s="283">
        <v>547100</v>
      </c>
    </row>
    <row r="394" spans="1:6" s="28" customFormat="1" ht="21.75" customHeight="1">
      <c r="A394" s="238"/>
      <c r="B394" s="245" t="s">
        <v>457</v>
      </c>
      <c r="C394" s="244" t="s">
        <v>130</v>
      </c>
      <c r="D394" s="236" t="s">
        <v>130</v>
      </c>
      <c r="E394" s="241"/>
      <c r="F394" s="283">
        <v>651500</v>
      </c>
    </row>
    <row r="395" spans="1:6" s="28" customFormat="1" ht="21.75" customHeight="1">
      <c r="A395" s="238"/>
      <c r="B395" s="245" t="s">
        <v>458</v>
      </c>
      <c r="C395" s="244" t="s">
        <v>130</v>
      </c>
      <c r="D395" s="236" t="s">
        <v>130</v>
      </c>
      <c r="E395" s="241"/>
      <c r="F395" s="283">
        <v>895200</v>
      </c>
    </row>
    <row r="396" spans="1:6" s="28" customFormat="1" ht="21.75" customHeight="1">
      <c r="A396" s="238"/>
      <c r="B396" s="245" t="s">
        <v>459</v>
      </c>
      <c r="C396" s="244" t="s">
        <v>130</v>
      </c>
      <c r="D396" s="236" t="s">
        <v>130</v>
      </c>
      <c r="E396" s="241"/>
      <c r="F396" s="283">
        <v>1044000</v>
      </c>
    </row>
    <row r="397" spans="1:6" s="28" customFormat="1" ht="22.5" customHeight="1">
      <c r="A397" s="238"/>
      <c r="B397" s="462" t="s">
        <v>1544</v>
      </c>
      <c r="C397" s="244" t="s">
        <v>130</v>
      </c>
      <c r="D397" s="236" t="s">
        <v>130</v>
      </c>
      <c r="E397" s="241"/>
      <c r="F397" s="283">
        <v>1580500</v>
      </c>
    </row>
    <row r="398" spans="1:6" s="28" customFormat="1" ht="21.75" customHeight="1">
      <c r="A398" s="238"/>
      <c r="B398" s="263" t="s">
        <v>460</v>
      </c>
      <c r="C398" s="244" t="s">
        <v>130</v>
      </c>
      <c r="D398" s="236" t="s">
        <v>130</v>
      </c>
      <c r="E398" s="241"/>
      <c r="F398" s="283">
        <v>332200</v>
      </c>
    </row>
    <row r="399" spans="1:6" s="28" customFormat="1" ht="24.75" customHeight="1">
      <c r="A399" s="238"/>
      <c r="B399" s="462" t="s">
        <v>461</v>
      </c>
      <c r="C399" s="244" t="s">
        <v>130</v>
      </c>
      <c r="D399" s="236" t="s">
        <v>130</v>
      </c>
      <c r="E399" s="241"/>
      <c r="F399" s="283">
        <v>430400</v>
      </c>
    </row>
    <row r="400" spans="1:6" s="28" customFormat="1" ht="21.75" customHeight="1">
      <c r="A400" s="238"/>
      <c r="B400" s="245" t="s">
        <v>462</v>
      </c>
      <c r="C400" s="244" t="s">
        <v>130</v>
      </c>
      <c r="D400" s="236" t="s">
        <v>130</v>
      </c>
      <c r="E400" s="241"/>
      <c r="F400" s="283">
        <v>601200</v>
      </c>
    </row>
    <row r="401" spans="1:6" s="28" customFormat="1" ht="21.75" customHeight="1">
      <c r="A401" s="238"/>
      <c r="B401" s="245" t="s">
        <v>463</v>
      </c>
      <c r="C401" s="244" t="s">
        <v>130</v>
      </c>
      <c r="D401" s="236" t="s">
        <v>130</v>
      </c>
      <c r="E401" s="241"/>
      <c r="F401" s="283">
        <v>692300</v>
      </c>
    </row>
    <row r="402" spans="1:6" s="28" customFormat="1" ht="21.75" customHeight="1">
      <c r="A402" s="238"/>
      <c r="B402" s="245" t="s">
        <v>464</v>
      </c>
      <c r="C402" s="244" t="s">
        <v>130</v>
      </c>
      <c r="D402" s="236" t="s">
        <v>130</v>
      </c>
      <c r="E402" s="241"/>
      <c r="F402" s="283">
        <v>923400</v>
      </c>
    </row>
    <row r="403" spans="1:6" s="28" customFormat="1" ht="21.75" customHeight="1">
      <c r="A403" s="238"/>
      <c r="B403" s="245" t="s">
        <v>465</v>
      </c>
      <c r="C403" s="244" t="s">
        <v>130</v>
      </c>
      <c r="D403" s="236" t="s">
        <v>130</v>
      </c>
      <c r="E403" s="241"/>
      <c r="F403" s="283">
        <v>1092900</v>
      </c>
    </row>
    <row r="404" spans="1:6" s="28" customFormat="1" ht="21.75" customHeight="1">
      <c r="A404" s="238"/>
      <c r="B404" s="245" t="s">
        <v>966</v>
      </c>
      <c r="C404" s="244" t="s">
        <v>130</v>
      </c>
      <c r="D404" s="236" t="s">
        <v>130</v>
      </c>
      <c r="E404" s="241"/>
      <c r="F404" s="283">
        <v>1621900</v>
      </c>
    </row>
    <row r="405" spans="1:6" s="28" customFormat="1" ht="78.75" customHeight="1">
      <c r="A405" s="469">
        <v>4</v>
      </c>
      <c r="B405" s="897" t="s">
        <v>1764</v>
      </c>
      <c r="C405" s="898"/>
      <c r="D405" s="898"/>
      <c r="E405" s="898"/>
      <c r="F405" s="899"/>
    </row>
    <row r="406" spans="1:6" s="28" customFormat="1" ht="21.75" customHeight="1">
      <c r="A406" s="729">
        <v>1</v>
      </c>
      <c r="B406" s="730" t="s">
        <v>1765</v>
      </c>
      <c r="C406" s="734" t="s">
        <v>385</v>
      </c>
      <c r="D406" s="236"/>
      <c r="E406" s="731">
        <v>240000</v>
      </c>
      <c r="F406" s="735"/>
    </row>
    <row r="407" spans="1:6" s="28" customFormat="1" ht="21.75" customHeight="1">
      <c r="A407" s="729">
        <v>2</v>
      </c>
      <c r="B407" s="730" t="s">
        <v>1766</v>
      </c>
      <c r="C407" s="734"/>
      <c r="D407" s="236"/>
      <c r="E407" s="731">
        <v>270000</v>
      </c>
      <c r="F407" s="735"/>
    </row>
    <row r="408" spans="1:6" s="28" customFormat="1" ht="21.75" customHeight="1">
      <c r="A408" s="729">
        <v>3</v>
      </c>
      <c r="B408" s="730" t="s">
        <v>1767</v>
      </c>
      <c r="C408" s="734"/>
      <c r="D408" s="236"/>
      <c r="E408" s="731">
        <v>420000</v>
      </c>
      <c r="F408" s="735"/>
    </row>
    <row r="409" spans="1:6" s="28" customFormat="1" ht="21.75" customHeight="1">
      <c r="A409" s="729">
        <v>4</v>
      </c>
      <c r="B409" s="730" t="s">
        <v>1768</v>
      </c>
      <c r="C409" s="734"/>
      <c r="D409" s="236"/>
      <c r="E409" s="731">
        <v>670000</v>
      </c>
      <c r="F409" s="735"/>
    </row>
    <row r="410" spans="1:6" s="28" customFormat="1" ht="21.75" customHeight="1">
      <c r="A410" s="729">
        <v>5</v>
      </c>
      <c r="B410" s="730" t="s">
        <v>1769</v>
      </c>
      <c r="C410" s="734"/>
      <c r="D410" s="236"/>
      <c r="E410" s="731">
        <v>1080000</v>
      </c>
      <c r="F410" s="735"/>
    </row>
    <row r="411" spans="1:6" s="28" customFormat="1" ht="21.75" customHeight="1">
      <c r="A411" s="729">
        <v>6</v>
      </c>
      <c r="B411" s="730" t="s">
        <v>1770</v>
      </c>
      <c r="C411" s="734"/>
      <c r="D411" s="236"/>
      <c r="E411" s="731">
        <v>250000</v>
      </c>
      <c r="F411" s="735"/>
    </row>
    <row r="412" spans="1:6" s="28" customFormat="1" ht="21.75" customHeight="1">
      <c r="A412" s="729">
        <v>7</v>
      </c>
      <c r="B412" s="730" t="s">
        <v>1771</v>
      </c>
      <c r="C412" s="734"/>
      <c r="D412" s="236"/>
      <c r="E412" s="731">
        <v>280000</v>
      </c>
      <c r="F412" s="735"/>
    </row>
    <row r="413" spans="1:6" s="28" customFormat="1" ht="21.75" customHeight="1">
      <c r="A413" s="729">
        <v>8</v>
      </c>
      <c r="B413" s="730" t="s">
        <v>1772</v>
      </c>
      <c r="C413" s="734"/>
      <c r="D413" s="236"/>
      <c r="E413" s="731">
        <v>470000</v>
      </c>
      <c r="F413" s="735"/>
    </row>
    <row r="414" spans="1:6" s="28" customFormat="1" ht="21.75" customHeight="1">
      <c r="A414" s="729">
        <v>9</v>
      </c>
      <c r="B414" s="730" t="s">
        <v>1773</v>
      </c>
      <c r="C414" s="734"/>
      <c r="D414" s="236"/>
      <c r="E414" s="731">
        <v>730000</v>
      </c>
      <c r="F414" s="735"/>
    </row>
    <row r="415" spans="1:6" s="28" customFormat="1" ht="21.75" customHeight="1">
      <c r="A415" s="729">
        <v>10</v>
      </c>
      <c r="B415" s="730" t="s">
        <v>1774</v>
      </c>
      <c r="C415" s="734"/>
      <c r="D415" s="236"/>
      <c r="E415" s="731">
        <v>1160000</v>
      </c>
      <c r="F415" s="735"/>
    </row>
    <row r="416" spans="1:6" s="28" customFormat="1" ht="21.75" customHeight="1">
      <c r="A416" s="729">
        <v>11</v>
      </c>
      <c r="B416" s="730" t="s">
        <v>1775</v>
      </c>
      <c r="C416" s="734"/>
      <c r="D416" s="236"/>
      <c r="E416" s="731">
        <v>260000</v>
      </c>
      <c r="F416" s="735"/>
    </row>
    <row r="417" spans="1:6" s="28" customFormat="1" ht="21.75" customHeight="1">
      <c r="A417" s="729">
        <v>12</v>
      </c>
      <c r="B417" s="730" t="s">
        <v>1776</v>
      </c>
      <c r="C417" s="734"/>
      <c r="D417" s="236"/>
      <c r="E417" s="731">
        <v>290000</v>
      </c>
      <c r="F417" s="735"/>
    </row>
    <row r="418" spans="1:6" s="28" customFormat="1" ht="21.75" customHeight="1">
      <c r="A418" s="729">
        <v>13</v>
      </c>
      <c r="B418" s="730" t="s">
        <v>1777</v>
      </c>
      <c r="C418" s="734"/>
      <c r="D418" s="236"/>
      <c r="E418" s="731">
        <v>500000</v>
      </c>
      <c r="F418" s="735"/>
    </row>
    <row r="419" spans="1:6" s="28" customFormat="1" ht="21.75" customHeight="1">
      <c r="A419" s="729">
        <v>14</v>
      </c>
      <c r="B419" s="730" t="s">
        <v>1778</v>
      </c>
      <c r="C419" s="734"/>
      <c r="D419" s="236"/>
      <c r="E419" s="731">
        <v>850000</v>
      </c>
      <c r="F419" s="735"/>
    </row>
    <row r="420" spans="1:6" s="28" customFormat="1" ht="21.75" customHeight="1">
      <c r="A420" s="729">
        <v>15</v>
      </c>
      <c r="B420" s="730" t="s">
        <v>1779</v>
      </c>
      <c r="C420" s="734"/>
      <c r="D420" s="236"/>
      <c r="E420" s="731">
        <v>1330000</v>
      </c>
      <c r="F420" s="735"/>
    </row>
    <row r="421" spans="1:6" s="28" customFormat="1" ht="21">
      <c r="A421" s="209" t="s">
        <v>9</v>
      </c>
      <c r="B421" s="381" t="s">
        <v>787</v>
      </c>
      <c r="C421" s="155"/>
      <c r="D421" s="154"/>
      <c r="E421" s="156"/>
      <c r="F421" s="160"/>
    </row>
    <row r="422" spans="1:6" s="28" customFormat="1" ht="44.25" customHeight="1">
      <c r="A422" s="83">
        <v>1</v>
      </c>
      <c r="B422" s="959" t="s">
        <v>1637</v>
      </c>
      <c r="C422" s="959"/>
      <c r="D422" s="959"/>
      <c r="E422" s="959"/>
      <c r="F422" s="959"/>
    </row>
    <row r="423" spans="1:6" s="28" customFormat="1" ht="21.75" customHeight="1">
      <c r="A423" s="233"/>
      <c r="B423" s="82" t="s">
        <v>822</v>
      </c>
      <c r="C423" s="94"/>
      <c r="D423" s="235" t="s">
        <v>167</v>
      </c>
      <c r="E423" s="81">
        <v>340000</v>
      </c>
      <c r="F423" s="81"/>
    </row>
    <row r="424" spans="1:6" s="28" customFormat="1" ht="21.75" customHeight="1">
      <c r="A424" s="233"/>
      <c r="B424" s="82" t="s">
        <v>823</v>
      </c>
      <c r="C424" s="94"/>
      <c r="D424" s="235" t="s">
        <v>167</v>
      </c>
      <c r="E424" s="81">
        <v>370000</v>
      </c>
      <c r="F424" s="81"/>
    </row>
    <row r="425" spans="1:6" s="28" customFormat="1" ht="21.75" customHeight="1">
      <c r="A425" s="233"/>
      <c r="B425" s="82" t="s">
        <v>824</v>
      </c>
      <c r="C425" s="94"/>
      <c r="D425" s="235" t="s">
        <v>167</v>
      </c>
      <c r="E425" s="81">
        <v>380000</v>
      </c>
      <c r="F425" s="81"/>
    </row>
    <row r="426" spans="1:6" s="28" customFormat="1" ht="23.25" customHeight="1">
      <c r="A426" s="83">
        <v>2</v>
      </c>
      <c r="B426" s="960" t="s">
        <v>735</v>
      </c>
      <c r="C426" s="960"/>
      <c r="D426" s="960"/>
      <c r="E426" s="960"/>
      <c r="F426" s="960"/>
    </row>
    <row r="427" spans="1:6" s="28" customFormat="1" ht="21.75" customHeight="1">
      <c r="A427" s="83"/>
      <c r="B427" s="82" t="s">
        <v>213</v>
      </c>
      <c r="C427" s="216"/>
      <c r="D427" s="76" t="s">
        <v>167</v>
      </c>
      <c r="E427" s="84"/>
      <c r="F427" s="85">
        <v>270000</v>
      </c>
    </row>
    <row r="428" spans="1:6" s="28" customFormat="1" ht="21.75" customHeight="1">
      <c r="A428" s="83"/>
      <c r="B428" s="82" t="s">
        <v>214</v>
      </c>
      <c r="C428" s="216"/>
      <c r="D428" s="76" t="s">
        <v>167</v>
      </c>
      <c r="E428" s="84"/>
      <c r="F428" s="85">
        <v>290000</v>
      </c>
    </row>
    <row r="429" spans="1:6" s="28" customFormat="1" ht="27" customHeight="1">
      <c r="A429" s="347">
        <v>3</v>
      </c>
      <c r="B429" s="928" t="s">
        <v>346</v>
      </c>
      <c r="C429" s="929"/>
      <c r="D429" s="929"/>
      <c r="E429" s="929"/>
      <c r="F429" s="930"/>
    </row>
    <row r="430" spans="1:6" s="28" customFormat="1" ht="21.75" customHeight="1">
      <c r="A430" s="348"/>
      <c r="B430" s="80" t="s">
        <v>948</v>
      </c>
      <c r="C430" s="349" t="s">
        <v>436</v>
      </c>
      <c r="D430" s="76" t="s">
        <v>130</v>
      </c>
      <c r="E430" s="84"/>
      <c r="F430" s="84">
        <v>295000</v>
      </c>
    </row>
    <row r="431" spans="1:6" s="28" customFormat="1" ht="21.75" customHeight="1">
      <c r="A431" s="348"/>
      <c r="B431" s="80" t="s">
        <v>949</v>
      </c>
      <c r="C431" s="216" t="s">
        <v>130</v>
      </c>
      <c r="D431" s="76" t="s">
        <v>130</v>
      </c>
      <c r="E431" s="84"/>
      <c r="F431" s="84">
        <v>365000</v>
      </c>
    </row>
    <row r="432" spans="1:6" s="28" customFormat="1" ht="21.75" customHeight="1">
      <c r="A432" s="348"/>
      <c r="B432" s="80" t="s">
        <v>950</v>
      </c>
      <c r="C432" s="216" t="s">
        <v>130</v>
      </c>
      <c r="D432" s="76" t="s">
        <v>130</v>
      </c>
      <c r="E432" s="84"/>
      <c r="F432" s="84">
        <v>500000</v>
      </c>
    </row>
    <row r="433" spans="1:6" s="28" customFormat="1" ht="21.75" customHeight="1">
      <c r="A433" s="348"/>
      <c r="B433" s="80" t="s">
        <v>74</v>
      </c>
      <c r="C433" s="216" t="s">
        <v>130</v>
      </c>
      <c r="D433" s="76" t="s">
        <v>130</v>
      </c>
      <c r="E433" s="84"/>
      <c r="F433" s="84">
        <v>240000</v>
      </c>
    </row>
    <row r="434" spans="1:6" s="28" customFormat="1" ht="21.75" customHeight="1">
      <c r="A434" s="348"/>
      <c r="B434" s="80" t="s">
        <v>75</v>
      </c>
      <c r="C434" s="216" t="s">
        <v>130</v>
      </c>
      <c r="D434" s="76" t="s">
        <v>130</v>
      </c>
      <c r="E434" s="84"/>
      <c r="F434" s="84">
        <v>330000</v>
      </c>
    </row>
    <row r="435" spans="1:6" s="28" customFormat="1" ht="21.75" customHeight="1">
      <c r="A435" s="348"/>
      <c r="B435" s="80" t="s">
        <v>76</v>
      </c>
      <c r="C435" s="216" t="s">
        <v>130</v>
      </c>
      <c r="D435" s="76" t="s">
        <v>130</v>
      </c>
      <c r="E435" s="84"/>
      <c r="F435" s="84">
        <v>469000</v>
      </c>
    </row>
    <row r="436" spans="1:6" s="28" customFormat="1" ht="21.75" customHeight="1">
      <c r="A436" s="348"/>
      <c r="B436" s="80" t="s">
        <v>77</v>
      </c>
      <c r="C436" s="216" t="s">
        <v>130</v>
      </c>
      <c r="D436" s="76" t="s">
        <v>130</v>
      </c>
      <c r="E436" s="84"/>
      <c r="F436" s="84">
        <v>600000</v>
      </c>
    </row>
    <row r="437" spans="1:6" s="464" customFormat="1" ht="82.5" customHeight="1">
      <c r="A437" s="463">
        <v>4</v>
      </c>
      <c r="B437" s="934" t="s">
        <v>1246</v>
      </c>
      <c r="C437" s="987"/>
      <c r="D437" s="987"/>
      <c r="E437" s="987"/>
      <c r="F437" s="988"/>
    </row>
    <row r="438" spans="1:6" s="28" customFormat="1" ht="33" customHeight="1">
      <c r="A438" s="350"/>
      <c r="B438" s="351" t="s">
        <v>746</v>
      </c>
      <c r="C438" s="352" t="s">
        <v>366</v>
      </c>
      <c r="D438" s="353"/>
      <c r="E438" s="354"/>
      <c r="F438" s="355"/>
    </row>
    <row r="439" spans="1:6" s="28" customFormat="1" ht="21.75" customHeight="1">
      <c r="A439" s="356"/>
      <c r="B439" s="82" t="s">
        <v>367</v>
      </c>
      <c r="C439" s="349"/>
      <c r="D439" s="235" t="s">
        <v>167</v>
      </c>
      <c r="E439" s="81">
        <v>44100</v>
      </c>
      <c r="F439" s="232"/>
    </row>
    <row r="440" spans="1:6" s="28" customFormat="1" ht="21.75" customHeight="1">
      <c r="A440" s="356"/>
      <c r="B440" s="82" t="s">
        <v>368</v>
      </c>
      <c r="C440" s="349"/>
      <c r="D440" s="235" t="s">
        <v>130</v>
      </c>
      <c r="E440" s="81">
        <v>61900</v>
      </c>
      <c r="F440" s="232"/>
    </row>
    <row r="441" spans="1:6" s="28" customFormat="1" ht="21.75" customHeight="1">
      <c r="A441" s="356"/>
      <c r="B441" s="82" t="s">
        <v>369</v>
      </c>
      <c r="C441" s="349"/>
      <c r="D441" s="235" t="s">
        <v>130</v>
      </c>
      <c r="E441" s="81">
        <v>85100</v>
      </c>
      <c r="F441" s="232"/>
    </row>
    <row r="442" spans="1:6" s="28" customFormat="1" ht="80.25" customHeight="1">
      <c r="A442" s="736">
        <v>5</v>
      </c>
      <c r="B442" s="894" t="s">
        <v>1764</v>
      </c>
      <c r="C442" s="895"/>
      <c r="D442" s="895"/>
      <c r="E442" s="895"/>
      <c r="F442" s="896"/>
    </row>
    <row r="443" spans="1:6" s="28" customFormat="1" ht="21.75" customHeight="1">
      <c r="A443" s="737">
        <v>1</v>
      </c>
      <c r="B443" s="738" t="s">
        <v>1780</v>
      </c>
      <c r="C443" s="349" t="s">
        <v>1784</v>
      </c>
      <c r="D443" s="235"/>
      <c r="E443" s="739">
        <v>220000</v>
      </c>
      <c r="F443" s="232"/>
    </row>
    <row r="444" spans="1:6" s="28" customFormat="1" ht="21.75" customHeight="1">
      <c r="A444" s="737">
        <v>2</v>
      </c>
      <c r="B444" s="738" t="s">
        <v>1781</v>
      </c>
      <c r="C444" s="349"/>
      <c r="D444" s="235"/>
      <c r="E444" s="739">
        <v>275000</v>
      </c>
      <c r="F444" s="232"/>
    </row>
    <row r="445" spans="1:6" s="28" customFormat="1" ht="21.75" customHeight="1">
      <c r="A445" s="737">
        <v>3</v>
      </c>
      <c r="B445" s="738" t="s">
        <v>1782</v>
      </c>
      <c r="C445" s="349"/>
      <c r="D445" s="235"/>
      <c r="E445" s="739">
        <v>360000</v>
      </c>
      <c r="F445" s="232"/>
    </row>
    <row r="446" spans="1:6" s="28" customFormat="1" ht="21.75" customHeight="1">
      <c r="A446" s="737">
        <v>4</v>
      </c>
      <c r="B446" s="738" t="s">
        <v>1783</v>
      </c>
      <c r="C446" s="349"/>
      <c r="D446" s="235"/>
      <c r="E446" s="739">
        <v>575000</v>
      </c>
      <c r="F446" s="232"/>
    </row>
    <row r="447" spans="1:6" s="28" customFormat="1" ht="19.5" customHeight="1">
      <c r="A447" s="209" t="s">
        <v>773</v>
      </c>
      <c r="B447" s="473" t="s">
        <v>999</v>
      </c>
      <c r="C447" s="155"/>
      <c r="D447" s="154"/>
      <c r="E447" s="156"/>
      <c r="F447" s="160"/>
    </row>
    <row r="448" spans="1:6" s="28" customFormat="1" ht="42.75" customHeight="1">
      <c r="A448" s="463">
        <v>1</v>
      </c>
      <c r="B448" s="934" t="s">
        <v>1550</v>
      </c>
      <c r="C448" s="935"/>
      <c r="D448" s="935"/>
      <c r="E448" s="935"/>
      <c r="F448" s="936"/>
    </row>
    <row r="449" spans="1:6" s="28" customFormat="1" ht="18" customHeight="1">
      <c r="A449" s="478" t="s">
        <v>770</v>
      </c>
      <c r="B449" s="958" t="s">
        <v>1558</v>
      </c>
      <c r="C449" s="946"/>
      <c r="D449" s="946"/>
      <c r="E449" s="946"/>
      <c r="F449" s="947"/>
    </row>
    <row r="450" spans="1:6" s="28" customFormat="1" ht="18" customHeight="1">
      <c r="A450" s="575"/>
      <c r="B450" s="572" t="s">
        <v>1000</v>
      </c>
      <c r="C450" s="535"/>
      <c r="D450" s="536" t="s">
        <v>1029</v>
      </c>
      <c r="E450" s="535"/>
      <c r="F450" s="681">
        <v>467000</v>
      </c>
    </row>
    <row r="451" spans="1:6" s="28" customFormat="1" ht="18" customHeight="1">
      <c r="A451" s="575"/>
      <c r="B451" s="572" t="s">
        <v>1001</v>
      </c>
      <c r="C451" s="535"/>
      <c r="D451" s="536" t="s">
        <v>1029</v>
      </c>
      <c r="E451" s="535"/>
      <c r="F451" s="681">
        <v>625000</v>
      </c>
    </row>
    <row r="452" spans="1:6" s="28" customFormat="1" ht="18" customHeight="1">
      <c r="A452" s="575"/>
      <c r="B452" s="572" t="s">
        <v>1002</v>
      </c>
      <c r="C452" s="535"/>
      <c r="D452" s="536" t="s">
        <v>1029</v>
      </c>
      <c r="E452" s="535"/>
      <c r="F452" s="681">
        <v>699000</v>
      </c>
    </row>
    <row r="453" spans="1:6" s="28" customFormat="1" ht="18" customHeight="1">
      <c r="A453" s="575"/>
      <c r="B453" s="572" t="s">
        <v>1003</v>
      </c>
      <c r="C453" s="535"/>
      <c r="D453" s="536" t="s">
        <v>1029</v>
      </c>
      <c r="E453" s="535"/>
      <c r="F453" s="681">
        <v>1017000</v>
      </c>
    </row>
    <row r="454" spans="1:6" s="28" customFormat="1" ht="18" customHeight="1">
      <c r="A454" s="575"/>
      <c r="B454" s="572" t="s">
        <v>1004</v>
      </c>
      <c r="C454" s="535"/>
      <c r="D454" s="536" t="s">
        <v>1029</v>
      </c>
      <c r="E454" s="535"/>
      <c r="F454" s="681">
        <v>1265000</v>
      </c>
    </row>
    <row r="455" spans="1:6" s="28" customFormat="1" ht="18" customHeight="1">
      <c r="A455" s="575"/>
      <c r="B455" s="572" t="s">
        <v>1005</v>
      </c>
      <c r="C455" s="535"/>
      <c r="D455" s="536" t="s">
        <v>1029</v>
      </c>
      <c r="E455" s="535"/>
      <c r="F455" s="681">
        <v>1383000</v>
      </c>
    </row>
    <row r="456" spans="1:6" s="28" customFormat="1" ht="18" customHeight="1">
      <c r="A456" s="575"/>
      <c r="B456" s="572" t="s">
        <v>1006</v>
      </c>
      <c r="C456" s="535"/>
      <c r="D456" s="536" t="s">
        <v>1029</v>
      </c>
      <c r="E456" s="535"/>
      <c r="F456" s="681">
        <v>1488000</v>
      </c>
    </row>
    <row r="457" spans="1:6" s="28" customFormat="1" ht="18" customHeight="1">
      <c r="A457" s="575"/>
      <c r="B457" s="572" t="s">
        <v>1007</v>
      </c>
      <c r="C457" s="535"/>
      <c r="D457" s="536" t="s">
        <v>1029</v>
      </c>
      <c r="E457" s="535"/>
      <c r="F457" s="681">
        <v>1660000</v>
      </c>
    </row>
    <row r="458" spans="1:6" s="28" customFormat="1" ht="18" customHeight="1">
      <c r="A458" s="575"/>
      <c r="B458" s="572" t="s">
        <v>1008</v>
      </c>
      <c r="C458" s="535"/>
      <c r="D458" s="536" t="s">
        <v>1029</v>
      </c>
      <c r="E458" s="535"/>
      <c r="F458" s="681">
        <v>1235000</v>
      </c>
    </row>
    <row r="459" spans="1:6" s="28" customFormat="1" ht="18" customHeight="1">
      <c r="A459" s="575"/>
      <c r="B459" s="572" t="s">
        <v>1009</v>
      </c>
      <c r="C459" s="535"/>
      <c r="D459" s="536" t="s">
        <v>1029</v>
      </c>
      <c r="E459" s="535"/>
      <c r="F459" s="681">
        <v>1351000</v>
      </c>
    </row>
    <row r="460" spans="1:6" s="28" customFormat="1" ht="18" customHeight="1">
      <c r="A460" s="575"/>
      <c r="B460" s="572" t="s">
        <v>1010</v>
      </c>
      <c r="C460" s="535"/>
      <c r="D460" s="536" t="s">
        <v>1029</v>
      </c>
      <c r="E460" s="535"/>
      <c r="F460" s="681">
        <v>1458000</v>
      </c>
    </row>
    <row r="461" spans="1:6" s="28" customFormat="1" ht="18" customHeight="1">
      <c r="A461" s="575"/>
      <c r="B461" s="572" t="s">
        <v>1011</v>
      </c>
      <c r="C461" s="535"/>
      <c r="D461" s="536" t="s">
        <v>1029</v>
      </c>
      <c r="E461" s="535"/>
      <c r="F461" s="681">
        <v>1630000</v>
      </c>
    </row>
    <row r="462" spans="1:6" s="28" customFormat="1" ht="18" customHeight="1">
      <c r="A462" s="478" t="s">
        <v>771</v>
      </c>
      <c r="B462" s="945" t="s">
        <v>1559</v>
      </c>
      <c r="C462" s="946"/>
      <c r="D462" s="946"/>
      <c r="E462" s="946"/>
      <c r="F462" s="947"/>
    </row>
    <row r="463" spans="1:6" s="28" customFormat="1" ht="18" customHeight="1">
      <c r="A463" s="575"/>
      <c r="B463" s="572" t="s">
        <v>1012</v>
      </c>
      <c r="C463" s="535"/>
      <c r="D463" s="536" t="s">
        <v>1030</v>
      </c>
      <c r="E463" s="535"/>
      <c r="F463" s="682">
        <v>22000000</v>
      </c>
    </row>
    <row r="464" spans="1:6" s="28" customFormat="1" ht="18" customHeight="1">
      <c r="A464" s="575"/>
      <c r="B464" s="572" t="s">
        <v>1013</v>
      </c>
      <c r="C464" s="535"/>
      <c r="D464" s="536" t="s">
        <v>1030</v>
      </c>
      <c r="E464" s="535"/>
      <c r="F464" s="682">
        <v>42500000</v>
      </c>
    </row>
    <row r="465" spans="1:6" s="28" customFormat="1" ht="18" customHeight="1">
      <c r="A465" s="575"/>
      <c r="B465" s="572" t="s">
        <v>1014</v>
      </c>
      <c r="C465" s="535"/>
      <c r="D465" s="536" t="s">
        <v>1030</v>
      </c>
      <c r="E465" s="535"/>
      <c r="F465" s="682">
        <v>27000000</v>
      </c>
    </row>
    <row r="466" spans="1:6" s="28" customFormat="1" ht="21.75" customHeight="1">
      <c r="A466" s="575"/>
      <c r="B466" s="572" t="s">
        <v>1015</v>
      </c>
      <c r="C466" s="235"/>
      <c r="D466" s="536" t="s">
        <v>1030</v>
      </c>
      <c r="E466" s="81"/>
      <c r="F466" s="682">
        <v>50000000</v>
      </c>
    </row>
    <row r="467" spans="1:6" s="28" customFormat="1" ht="21" customHeight="1">
      <c r="A467" s="478" t="s">
        <v>775</v>
      </c>
      <c r="B467" s="477" t="s">
        <v>1363</v>
      </c>
      <c r="C467" s="235"/>
      <c r="D467" s="235"/>
      <c r="E467" s="537"/>
      <c r="F467" s="81"/>
    </row>
    <row r="468" spans="1:6" s="28" customFormat="1" ht="21.75" customHeight="1">
      <c r="A468" s="575"/>
      <c r="B468" s="573" t="s">
        <v>1031</v>
      </c>
      <c r="C468" s="235"/>
      <c r="D468" s="536" t="s">
        <v>1030</v>
      </c>
      <c r="E468" s="537">
        <v>62000000</v>
      </c>
      <c r="F468" s="81"/>
    </row>
    <row r="469" spans="1:6" s="28" customFormat="1" ht="21.75" customHeight="1">
      <c r="A469" s="575"/>
      <c r="B469" s="573" t="s">
        <v>1032</v>
      </c>
      <c r="C469" s="235"/>
      <c r="D469" s="536" t="s">
        <v>1030</v>
      </c>
      <c r="E469" s="537">
        <v>100000000</v>
      </c>
      <c r="F469" s="81"/>
    </row>
    <row r="470" spans="1:6" s="28" customFormat="1" ht="17.25" customHeight="1">
      <c r="A470" s="478" t="s">
        <v>776</v>
      </c>
      <c r="B470" s="574" t="s">
        <v>1016</v>
      </c>
      <c r="C470" s="235"/>
      <c r="D470" s="235" t="s">
        <v>59</v>
      </c>
      <c r="E470" s="81">
        <v>33000</v>
      </c>
      <c r="F470" s="81"/>
    </row>
    <row r="471" spans="1:6" s="28" customFormat="1" ht="17.25" customHeight="1">
      <c r="A471" s="478" t="s">
        <v>777</v>
      </c>
      <c r="B471" s="574" t="s">
        <v>1530</v>
      </c>
      <c r="C471" s="235"/>
      <c r="D471" s="235"/>
      <c r="E471" s="551"/>
      <c r="F471" s="81"/>
    </row>
    <row r="472" spans="1:6" s="207" customFormat="1" ht="21.75" customHeight="1">
      <c r="A472" s="575"/>
      <c r="B472" s="683" t="s">
        <v>1017</v>
      </c>
      <c r="C472" s="235"/>
      <c r="D472" s="235" t="s">
        <v>48</v>
      </c>
      <c r="E472" s="684">
        <v>180000</v>
      </c>
      <c r="F472" s="81"/>
    </row>
    <row r="473" spans="1:6" s="207" customFormat="1" ht="21.75" customHeight="1">
      <c r="A473" s="575"/>
      <c r="B473" s="683" t="s">
        <v>1018</v>
      </c>
      <c r="C473" s="235"/>
      <c r="D473" s="235" t="s">
        <v>48</v>
      </c>
      <c r="E473" s="684">
        <v>200000</v>
      </c>
      <c r="F473" s="81"/>
    </row>
    <row r="474" spans="1:6" s="207" customFormat="1" ht="21.75" customHeight="1">
      <c r="A474" s="575"/>
      <c r="B474" s="683" t="s">
        <v>1019</v>
      </c>
      <c r="C474" s="235"/>
      <c r="D474" s="235" t="s">
        <v>48</v>
      </c>
      <c r="E474" s="684">
        <v>250000</v>
      </c>
      <c r="F474" s="81"/>
    </row>
    <row r="475" spans="1:6" s="207" customFormat="1" ht="21.75" customHeight="1">
      <c r="A475" s="575"/>
      <c r="B475" s="683" t="s">
        <v>1020</v>
      </c>
      <c r="C475" s="235"/>
      <c r="D475" s="235" t="s">
        <v>48</v>
      </c>
      <c r="E475" s="684">
        <v>300000</v>
      </c>
      <c r="F475" s="81"/>
    </row>
    <row r="476" spans="1:6" s="207" customFormat="1" ht="21.75" customHeight="1">
      <c r="A476" s="575"/>
      <c r="B476" s="683" t="s">
        <v>1021</v>
      </c>
      <c r="C476" s="235"/>
      <c r="D476" s="235" t="s">
        <v>48</v>
      </c>
      <c r="E476" s="684">
        <v>280000</v>
      </c>
      <c r="F476" s="81"/>
    </row>
    <row r="477" spans="1:6" s="207" customFormat="1" ht="21.75" customHeight="1">
      <c r="A477" s="575"/>
      <c r="B477" s="683" t="s">
        <v>1022</v>
      </c>
      <c r="C477" s="235"/>
      <c r="D477" s="235" t="s">
        <v>48</v>
      </c>
      <c r="E477" s="684">
        <v>300000</v>
      </c>
      <c r="F477" s="81"/>
    </row>
    <row r="478" spans="1:6" s="207" customFormat="1" ht="21.75" customHeight="1">
      <c r="A478" s="575"/>
      <c r="B478" s="683" t="s">
        <v>1023</v>
      </c>
      <c r="C478" s="235"/>
      <c r="D478" s="235" t="s">
        <v>48</v>
      </c>
      <c r="E478" s="684">
        <v>360000</v>
      </c>
      <c r="F478" s="81"/>
    </row>
    <row r="479" spans="1:6" s="207" customFormat="1" ht="21.75" customHeight="1">
      <c r="A479" s="575"/>
      <c r="B479" s="683" t="s">
        <v>1024</v>
      </c>
      <c r="C479" s="235"/>
      <c r="D479" s="235" t="s">
        <v>48</v>
      </c>
      <c r="E479" s="684">
        <v>400000</v>
      </c>
      <c r="F479" s="81"/>
    </row>
    <row r="480" spans="1:6" s="207" customFormat="1" ht="21.75" customHeight="1">
      <c r="A480" s="575"/>
      <c r="B480" s="683" t="s">
        <v>1025</v>
      </c>
      <c r="C480" s="235"/>
      <c r="D480" s="235" t="s">
        <v>48</v>
      </c>
      <c r="E480" s="684">
        <v>500000</v>
      </c>
      <c r="F480" s="81"/>
    </row>
    <row r="481" spans="1:6" s="207" customFormat="1" ht="21.75" customHeight="1">
      <c r="A481" s="575"/>
      <c r="B481" s="683" t="s">
        <v>1026</v>
      </c>
      <c r="C481" s="235"/>
      <c r="D481" s="235" t="s">
        <v>48</v>
      </c>
      <c r="E481" s="684">
        <v>650000</v>
      </c>
      <c r="F481" s="81"/>
    </row>
    <row r="482" spans="1:6" s="207" customFormat="1" ht="21.75" customHeight="1">
      <c r="A482" s="575"/>
      <c r="B482" s="683" t="s">
        <v>1545</v>
      </c>
      <c r="C482" s="235"/>
      <c r="D482" s="235" t="s">
        <v>48</v>
      </c>
      <c r="E482" s="684">
        <v>404000</v>
      </c>
      <c r="F482" s="81"/>
    </row>
    <row r="483" spans="1:6" s="207" customFormat="1" ht="21.75" customHeight="1">
      <c r="A483" s="575"/>
      <c r="B483" s="683" t="s">
        <v>1546</v>
      </c>
      <c r="C483" s="235"/>
      <c r="D483" s="235" t="s">
        <v>48</v>
      </c>
      <c r="E483" s="684">
        <v>602000</v>
      </c>
      <c r="F483" s="81"/>
    </row>
    <row r="484" spans="1:6" s="207" customFormat="1" ht="21.75" customHeight="1">
      <c r="A484" s="575"/>
      <c r="B484" s="683" t="s">
        <v>1547</v>
      </c>
      <c r="C484" s="235"/>
      <c r="D484" s="235" t="s">
        <v>48</v>
      </c>
      <c r="E484" s="684">
        <v>658000</v>
      </c>
      <c r="F484" s="81"/>
    </row>
    <row r="485" spans="1:6" s="207" customFormat="1" ht="21.75" customHeight="1">
      <c r="A485" s="575"/>
      <c r="B485" s="683" t="s">
        <v>1548</v>
      </c>
      <c r="C485" s="235"/>
      <c r="D485" s="235" t="s">
        <v>48</v>
      </c>
      <c r="E485" s="684">
        <v>702000</v>
      </c>
      <c r="F485" s="81"/>
    </row>
    <row r="486" spans="1:6" s="207" customFormat="1" ht="21.75" customHeight="1">
      <c r="A486" s="575"/>
      <c r="B486" s="683" t="s">
        <v>1027</v>
      </c>
      <c r="C486" s="235"/>
      <c r="D486" s="235" t="s">
        <v>48</v>
      </c>
      <c r="E486" s="684">
        <v>850000</v>
      </c>
      <c r="F486" s="81"/>
    </row>
    <row r="487" spans="1:6" s="207" customFormat="1" ht="21.75" customHeight="1">
      <c r="A487" s="575"/>
      <c r="B487" s="683" t="s">
        <v>1549</v>
      </c>
      <c r="C487" s="235"/>
      <c r="D487" s="235" t="s">
        <v>1029</v>
      </c>
      <c r="E487" s="684">
        <v>1000000</v>
      </c>
      <c r="F487" s="81"/>
    </row>
    <row r="488" spans="1:6" s="207" customFormat="1" ht="21.75" customHeight="1">
      <c r="A488" s="356"/>
      <c r="B488" s="683" t="s">
        <v>1028</v>
      </c>
      <c r="C488" s="349"/>
      <c r="D488" s="235" t="s">
        <v>1029</v>
      </c>
      <c r="E488" s="684">
        <v>2000000</v>
      </c>
      <c r="F488" s="84"/>
    </row>
    <row r="489" spans="1:6" s="28" customFormat="1" ht="21.75" customHeight="1">
      <c r="A489" s="218" t="s">
        <v>803</v>
      </c>
      <c r="B489" s="382" t="s">
        <v>749</v>
      </c>
      <c r="C489" s="162"/>
      <c r="D489" s="163"/>
      <c r="E489" s="164"/>
      <c r="F489" s="165"/>
    </row>
    <row r="490" spans="1:6" s="28" customFormat="1" ht="42" customHeight="1">
      <c r="A490" s="484">
        <v>1</v>
      </c>
      <c r="B490" s="964" t="s">
        <v>1061</v>
      </c>
      <c r="C490" s="964"/>
      <c r="D490" s="964"/>
      <c r="E490" s="964"/>
      <c r="F490" s="964"/>
    </row>
    <row r="491" spans="1:6" s="28" customFormat="1" ht="37.5">
      <c r="A491" s="484"/>
      <c r="B491" s="291" t="s">
        <v>1062</v>
      </c>
      <c r="C491" s="333"/>
      <c r="D491" s="275" t="s">
        <v>1034</v>
      </c>
      <c r="E491" s="302"/>
      <c r="F491" s="302">
        <v>1190000</v>
      </c>
    </row>
    <row r="492" spans="1:6" s="28" customFormat="1" ht="37.5">
      <c r="A492" s="484"/>
      <c r="B492" s="291" t="s">
        <v>1063</v>
      </c>
      <c r="C492" s="333"/>
      <c r="D492" s="275" t="s">
        <v>130</v>
      </c>
      <c r="E492" s="302"/>
      <c r="F492" s="302">
        <v>1290000</v>
      </c>
    </row>
    <row r="493" spans="1:6" s="28" customFormat="1" ht="37.5">
      <c r="A493" s="484"/>
      <c r="B493" s="291" t="s">
        <v>1064</v>
      </c>
      <c r="C493" s="333"/>
      <c r="D493" s="275" t="s">
        <v>130</v>
      </c>
      <c r="E493" s="302"/>
      <c r="F493" s="302">
        <v>1390000</v>
      </c>
    </row>
    <row r="494" spans="1:6" s="28" customFormat="1" ht="19.5">
      <c r="A494" s="484"/>
      <c r="B494" s="525" t="s">
        <v>34</v>
      </c>
      <c r="C494" s="333"/>
      <c r="D494" s="275" t="s">
        <v>130</v>
      </c>
      <c r="E494" s="302"/>
      <c r="F494" s="302">
        <v>90000</v>
      </c>
    </row>
    <row r="495" spans="1:6" s="28" customFormat="1" ht="24.75" customHeight="1">
      <c r="A495" s="484">
        <v>2</v>
      </c>
      <c r="B495" s="951" t="s">
        <v>744</v>
      </c>
      <c r="C495" s="951"/>
      <c r="D495" s="951"/>
      <c r="E495" s="951"/>
      <c r="F495" s="951"/>
    </row>
    <row r="496" spans="1:6" s="28" customFormat="1" ht="37.5">
      <c r="A496" s="485"/>
      <c r="B496" s="291" t="s">
        <v>1065</v>
      </c>
      <c r="C496" s="486"/>
      <c r="D496" s="275" t="s">
        <v>1034</v>
      </c>
      <c r="E496" s="302"/>
      <c r="F496" s="302">
        <v>1140000</v>
      </c>
    </row>
    <row r="497" spans="1:6" s="28" customFormat="1" ht="37.5">
      <c r="A497" s="485"/>
      <c r="B497" s="291" t="s">
        <v>1066</v>
      </c>
      <c r="C497" s="486"/>
      <c r="D497" s="275" t="s">
        <v>1034</v>
      </c>
      <c r="E497" s="302"/>
      <c r="F497" s="302">
        <v>1190000</v>
      </c>
    </row>
    <row r="498" spans="1:6" s="28" customFormat="1" ht="37.5">
      <c r="A498" s="485"/>
      <c r="B498" s="291" t="s">
        <v>1067</v>
      </c>
      <c r="C498" s="486"/>
      <c r="D498" s="275" t="s">
        <v>1034</v>
      </c>
      <c r="E498" s="302"/>
      <c r="F498" s="302">
        <v>1300000</v>
      </c>
    </row>
    <row r="499" spans="1:6" s="28" customFormat="1" ht="22.5">
      <c r="A499" s="485"/>
      <c r="B499" s="292" t="s">
        <v>863</v>
      </c>
      <c r="C499" s="486"/>
      <c r="D499" s="275" t="s">
        <v>13</v>
      </c>
      <c r="E499" s="302"/>
      <c r="F499" s="302">
        <v>1500000</v>
      </c>
    </row>
    <row r="500" spans="1:6" s="28" customFormat="1" ht="21" customHeight="1">
      <c r="A500" s="485"/>
      <c r="B500" s="292" t="s">
        <v>864</v>
      </c>
      <c r="C500" s="486"/>
      <c r="D500" s="275" t="s">
        <v>1034</v>
      </c>
      <c r="E500" s="302"/>
      <c r="F500" s="302">
        <v>70000</v>
      </c>
    </row>
    <row r="501" spans="1:6" s="28" customFormat="1" ht="22.5">
      <c r="A501" s="485"/>
      <c r="B501" s="292" t="s">
        <v>865</v>
      </c>
      <c r="C501" s="486"/>
      <c r="D501" s="275" t="s">
        <v>13</v>
      </c>
      <c r="E501" s="302"/>
      <c r="F501" s="302">
        <v>2000000</v>
      </c>
    </row>
    <row r="502" spans="1:6" s="28" customFormat="1" ht="22.5">
      <c r="A502" s="485"/>
      <c r="B502" s="266" t="s">
        <v>866</v>
      </c>
      <c r="C502" s="486"/>
      <c r="D502" s="275" t="s">
        <v>1034</v>
      </c>
      <c r="E502" s="302"/>
      <c r="F502" s="302">
        <v>90000</v>
      </c>
    </row>
    <row r="503" spans="1:6" s="28" customFormat="1" ht="45.75" customHeight="1">
      <c r="A503" s="484">
        <v>3</v>
      </c>
      <c r="B503" s="914" t="s">
        <v>1671</v>
      </c>
      <c r="C503" s="943"/>
      <c r="D503" s="943"/>
      <c r="E503" s="943"/>
      <c r="F503" s="944"/>
    </row>
    <row r="504" spans="1:6" s="28" customFormat="1" ht="37.5" customHeight="1">
      <c r="A504" s="484" t="s">
        <v>770</v>
      </c>
      <c r="B504" s="914" t="s">
        <v>1609</v>
      </c>
      <c r="C504" s="915"/>
      <c r="D504" s="915"/>
      <c r="E504" s="915"/>
      <c r="F504" s="916"/>
    </row>
    <row r="505" spans="1:6" s="28" customFormat="1" ht="19.5" customHeight="1">
      <c r="A505" s="485"/>
      <c r="B505" s="293" t="s">
        <v>1610</v>
      </c>
      <c r="C505" s="486"/>
      <c r="D505" s="275" t="s">
        <v>1034</v>
      </c>
      <c r="E505" s="302"/>
      <c r="F505" s="302">
        <v>1250000</v>
      </c>
    </row>
    <row r="506" spans="1:6" s="28" customFormat="1" ht="18" customHeight="1">
      <c r="A506" s="485"/>
      <c r="B506" s="293" t="s">
        <v>1611</v>
      </c>
      <c r="C506" s="486"/>
      <c r="D506" s="275" t="s">
        <v>130</v>
      </c>
      <c r="E506" s="302"/>
      <c r="F506" s="302">
        <v>1305000</v>
      </c>
    </row>
    <row r="507" spans="1:6" s="28" customFormat="1" ht="18" customHeight="1">
      <c r="A507" s="485"/>
      <c r="B507" s="293" t="s">
        <v>1612</v>
      </c>
      <c r="C507" s="486"/>
      <c r="D507" s="275" t="s">
        <v>130</v>
      </c>
      <c r="E507" s="302"/>
      <c r="F507" s="302">
        <v>1395000</v>
      </c>
    </row>
    <row r="508" spans="1:6" s="28" customFormat="1" ht="20.25" customHeight="1">
      <c r="A508" s="485"/>
      <c r="B508" s="293" t="s">
        <v>1702</v>
      </c>
      <c r="C508" s="486"/>
      <c r="D508" s="275" t="s">
        <v>130</v>
      </c>
      <c r="E508" s="302"/>
      <c r="F508" s="302">
        <v>1330000</v>
      </c>
    </row>
    <row r="509" spans="1:6" s="28" customFormat="1" ht="19.5" customHeight="1">
      <c r="A509" s="485"/>
      <c r="B509" s="293" t="s">
        <v>1703</v>
      </c>
      <c r="C509" s="486"/>
      <c r="D509" s="275" t="s">
        <v>130</v>
      </c>
      <c r="E509" s="302"/>
      <c r="F509" s="302">
        <v>1385000</v>
      </c>
    </row>
    <row r="510" spans="1:6" s="28" customFormat="1" ht="20.25" customHeight="1">
      <c r="A510" s="485"/>
      <c r="B510" s="293" t="s">
        <v>1704</v>
      </c>
      <c r="C510" s="486"/>
      <c r="D510" s="275" t="s">
        <v>130</v>
      </c>
      <c r="E510" s="302"/>
      <c r="F510" s="302">
        <v>1475000</v>
      </c>
    </row>
    <row r="511" spans="1:6" s="28" customFormat="1" ht="18.75">
      <c r="A511" s="485"/>
      <c r="B511" s="293" t="s">
        <v>1705</v>
      </c>
      <c r="C511" s="486"/>
      <c r="D511" s="275" t="s">
        <v>130</v>
      </c>
      <c r="E511" s="302"/>
      <c r="F511" s="302">
        <v>1405000</v>
      </c>
    </row>
    <row r="512" spans="1:6" s="28" customFormat="1" ht="18.75">
      <c r="A512" s="485"/>
      <c r="B512" s="293" t="s">
        <v>1706</v>
      </c>
      <c r="C512" s="486"/>
      <c r="D512" s="275" t="s">
        <v>130</v>
      </c>
      <c r="E512" s="302"/>
      <c r="F512" s="302">
        <v>1460000</v>
      </c>
    </row>
    <row r="513" spans="1:6" s="28" customFormat="1" ht="18.75">
      <c r="A513" s="485"/>
      <c r="B513" s="293" t="s">
        <v>1707</v>
      </c>
      <c r="C513" s="486"/>
      <c r="D513" s="275" t="s">
        <v>130</v>
      </c>
      <c r="E513" s="302"/>
      <c r="F513" s="302">
        <v>1550000</v>
      </c>
    </row>
    <row r="514" spans="1:6" s="28" customFormat="1" ht="39" customHeight="1">
      <c r="A514" s="484" t="s">
        <v>771</v>
      </c>
      <c r="B514" s="914" t="s">
        <v>1613</v>
      </c>
      <c r="C514" s="915"/>
      <c r="D514" s="915"/>
      <c r="E514" s="915"/>
      <c r="F514" s="916"/>
    </row>
    <row r="515" spans="1:6" s="28" customFormat="1" ht="20.25" customHeight="1">
      <c r="A515" s="485"/>
      <c r="B515" s="293" t="s">
        <v>1610</v>
      </c>
      <c r="C515" s="486"/>
      <c r="D515" s="275" t="s">
        <v>1034</v>
      </c>
      <c r="E515" s="302"/>
      <c r="F515" s="302">
        <v>1265000</v>
      </c>
    </row>
    <row r="516" spans="1:6" s="28" customFormat="1" ht="18" customHeight="1">
      <c r="A516" s="485"/>
      <c r="B516" s="293" t="s">
        <v>1611</v>
      </c>
      <c r="C516" s="486"/>
      <c r="D516" s="275" t="s">
        <v>130</v>
      </c>
      <c r="E516" s="302"/>
      <c r="F516" s="302">
        <v>1315000</v>
      </c>
    </row>
    <row r="517" spans="1:6" s="28" customFormat="1" ht="18" customHeight="1">
      <c r="A517" s="485"/>
      <c r="B517" s="293" t="s">
        <v>1612</v>
      </c>
      <c r="C517" s="486"/>
      <c r="D517" s="275" t="s">
        <v>130</v>
      </c>
      <c r="E517" s="302"/>
      <c r="F517" s="302">
        <v>1405000</v>
      </c>
    </row>
    <row r="518" spans="1:6" s="28" customFormat="1" ht="17.25" customHeight="1">
      <c r="A518" s="485"/>
      <c r="B518" s="293" t="s">
        <v>1702</v>
      </c>
      <c r="C518" s="486"/>
      <c r="D518" s="275" t="s">
        <v>130</v>
      </c>
      <c r="E518" s="302"/>
      <c r="F518" s="302">
        <v>1345000</v>
      </c>
    </row>
    <row r="519" spans="1:6" s="28" customFormat="1" ht="17.25" customHeight="1">
      <c r="A519" s="485"/>
      <c r="B519" s="293" t="s">
        <v>1703</v>
      </c>
      <c r="C519" s="486"/>
      <c r="D519" s="275" t="s">
        <v>130</v>
      </c>
      <c r="E519" s="302"/>
      <c r="F519" s="302">
        <v>1395000</v>
      </c>
    </row>
    <row r="520" spans="1:6" s="28" customFormat="1" ht="20.25" customHeight="1">
      <c r="A520" s="485"/>
      <c r="B520" s="293" t="s">
        <v>1704</v>
      </c>
      <c r="C520" s="486"/>
      <c r="D520" s="275" t="s">
        <v>130</v>
      </c>
      <c r="E520" s="302"/>
      <c r="F520" s="302">
        <v>1485000</v>
      </c>
    </row>
    <row r="521" spans="1:6" s="28" customFormat="1" ht="18.75">
      <c r="A521" s="485"/>
      <c r="B521" s="293" t="s">
        <v>1705</v>
      </c>
      <c r="C521" s="486"/>
      <c r="D521" s="275" t="s">
        <v>130</v>
      </c>
      <c r="E521" s="302"/>
      <c r="F521" s="302">
        <v>1435000</v>
      </c>
    </row>
    <row r="522" spans="1:6" s="28" customFormat="1" ht="18.75">
      <c r="A522" s="485"/>
      <c r="B522" s="293" t="s">
        <v>1706</v>
      </c>
      <c r="C522" s="486"/>
      <c r="D522" s="275" t="s">
        <v>130</v>
      </c>
      <c r="E522" s="302"/>
      <c r="F522" s="302">
        <v>1485000</v>
      </c>
    </row>
    <row r="523" spans="1:6" s="28" customFormat="1" ht="18.75">
      <c r="A523" s="485"/>
      <c r="B523" s="293" t="s">
        <v>1707</v>
      </c>
      <c r="C523" s="486"/>
      <c r="D523" s="275" t="s">
        <v>130</v>
      </c>
      <c r="E523" s="302"/>
      <c r="F523" s="302">
        <v>1575000</v>
      </c>
    </row>
    <row r="524" spans="1:6" s="28" customFormat="1" ht="18" customHeight="1">
      <c r="A524" s="485" t="s">
        <v>775</v>
      </c>
      <c r="B524" s="468" t="s">
        <v>994</v>
      </c>
      <c r="C524" s="486"/>
      <c r="D524" s="275" t="s">
        <v>1034</v>
      </c>
      <c r="E524" s="302"/>
      <c r="F524" s="302">
        <v>100000</v>
      </c>
    </row>
    <row r="525" spans="1:6" s="28" customFormat="1" ht="18.75">
      <c r="A525" s="485"/>
      <c r="B525" s="293" t="s">
        <v>995</v>
      </c>
      <c r="C525" s="486"/>
      <c r="D525" s="275" t="s">
        <v>13</v>
      </c>
      <c r="E525" s="302"/>
      <c r="F525" s="302">
        <v>2000000</v>
      </c>
    </row>
    <row r="526" spans="1:6" s="28" customFormat="1" ht="41.25" customHeight="1">
      <c r="A526" s="485" t="s">
        <v>776</v>
      </c>
      <c r="B526" s="925" t="s">
        <v>1708</v>
      </c>
      <c r="C526" s="926"/>
      <c r="D526" s="926"/>
      <c r="E526" s="926"/>
      <c r="F526" s="927"/>
    </row>
    <row r="527" spans="1:6" s="28" customFormat="1" ht="21.75" customHeight="1">
      <c r="A527" s="485"/>
      <c r="B527" s="293" t="s">
        <v>479</v>
      </c>
      <c r="C527" s="486"/>
      <c r="D527" s="275" t="s">
        <v>63</v>
      </c>
      <c r="E527" s="302"/>
      <c r="F527" s="302">
        <v>1547000</v>
      </c>
    </row>
    <row r="528" spans="1:6" s="28" customFormat="1" ht="21.75" customHeight="1">
      <c r="A528" s="485"/>
      <c r="B528" s="293" t="s">
        <v>476</v>
      </c>
      <c r="C528" s="486"/>
      <c r="D528" s="275" t="s">
        <v>63</v>
      </c>
      <c r="E528" s="302"/>
      <c r="F528" s="302">
        <v>1497000</v>
      </c>
    </row>
    <row r="529" spans="1:6" s="28" customFormat="1" ht="21.75" customHeight="1">
      <c r="A529" s="485"/>
      <c r="B529" s="293" t="s">
        <v>477</v>
      </c>
      <c r="C529" s="486"/>
      <c r="D529" s="275" t="s">
        <v>63</v>
      </c>
      <c r="E529" s="302"/>
      <c r="F529" s="302">
        <v>1474000</v>
      </c>
    </row>
    <row r="530" spans="1:6" s="28" customFormat="1" ht="21.75" customHeight="1">
      <c r="A530" s="485"/>
      <c r="B530" s="293" t="s">
        <v>478</v>
      </c>
      <c r="C530" s="486"/>
      <c r="D530" s="275" t="s">
        <v>63</v>
      </c>
      <c r="E530" s="302"/>
      <c r="F530" s="302">
        <v>1415000</v>
      </c>
    </row>
    <row r="531" spans="1:6" s="28" customFormat="1" ht="79.5" customHeight="1">
      <c r="A531" s="740" t="s">
        <v>777</v>
      </c>
      <c r="B531" s="897" t="s">
        <v>1764</v>
      </c>
      <c r="C531" s="898"/>
      <c r="D531" s="898"/>
      <c r="E531" s="898"/>
      <c r="F531" s="899"/>
    </row>
    <row r="532" spans="1:6" s="28" customFormat="1" ht="21.75" customHeight="1">
      <c r="A532" s="729">
        <v>1</v>
      </c>
      <c r="B532" s="730" t="s">
        <v>1789</v>
      </c>
      <c r="C532" s="486" t="s">
        <v>1792</v>
      </c>
      <c r="D532" s="275" t="s">
        <v>63</v>
      </c>
      <c r="E532" s="731">
        <v>1550000</v>
      </c>
      <c r="F532" s="492"/>
    </row>
    <row r="533" spans="1:6" s="28" customFormat="1" ht="21.75" customHeight="1">
      <c r="A533" s="729">
        <v>2</v>
      </c>
      <c r="B533" s="730" t="s">
        <v>1790</v>
      </c>
      <c r="C533" s="486"/>
      <c r="D533" s="275" t="s">
        <v>63</v>
      </c>
      <c r="E533" s="731">
        <v>1500000</v>
      </c>
      <c r="F533" s="492"/>
    </row>
    <row r="534" spans="1:6" s="28" customFormat="1" ht="21.75" customHeight="1">
      <c r="A534" s="729">
        <v>3</v>
      </c>
      <c r="B534" s="730" t="s">
        <v>1791</v>
      </c>
      <c r="C534" s="486"/>
      <c r="D534" s="275" t="s">
        <v>63</v>
      </c>
      <c r="E534" s="731">
        <v>1450000</v>
      </c>
      <c r="F534" s="492"/>
    </row>
    <row r="535" spans="1:6" s="28" customFormat="1" ht="23.25" customHeight="1">
      <c r="A535" s="218" t="s">
        <v>782</v>
      </c>
      <c r="B535" s="382" t="s">
        <v>1364</v>
      </c>
      <c r="C535" s="486"/>
      <c r="D535" s="576"/>
      <c r="E535" s="302"/>
      <c r="F535" s="302"/>
    </row>
    <row r="536" spans="1:6" s="28" customFormat="1" ht="63" customHeight="1">
      <c r="A536" s="484">
        <v>1</v>
      </c>
      <c r="B536" s="948" t="s">
        <v>1891</v>
      </c>
      <c r="C536" s="949"/>
      <c r="D536" s="949"/>
      <c r="E536" s="949"/>
      <c r="F536" s="950"/>
    </row>
    <row r="537" spans="1:6" s="28" customFormat="1" ht="21" customHeight="1">
      <c r="A537" s="485" t="s">
        <v>770</v>
      </c>
      <c r="B537" s="468" t="s">
        <v>1531</v>
      </c>
      <c r="C537" s="486" t="s">
        <v>1171</v>
      </c>
      <c r="D537" s="576" t="s">
        <v>1253</v>
      </c>
      <c r="E537" s="302"/>
      <c r="F537" s="302"/>
    </row>
    <row r="538" spans="1:6" s="28" customFormat="1" ht="21.75" customHeight="1">
      <c r="A538" s="485"/>
      <c r="B538" s="293" t="s">
        <v>1172</v>
      </c>
      <c r="C538" s="275" t="s">
        <v>130</v>
      </c>
      <c r="D538" s="275" t="s">
        <v>130</v>
      </c>
      <c r="E538" s="302"/>
      <c r="F538" s="302">
        <v>47000</v>
      </c>
    </row>
    <row r="539" spans="1:6" s="28" customFormat="1" ht="21.75" customHeight="1">
      <c r="A539" s="485"/>
      <c r="B539" s="293" t="s">
        <v>1173</v>
      </c>
      <c r="C539" s="275" t="s">
        <v>130</v>
      </c>
      <c r="D539" s="275" t="s">
        <v>130</v>
      </c>
      <c r="E539" s="302"/>
      <c r="F539" s="302">
        <v>52000</v>
      </c>
    </row>
    <row r="540" spans="1:6" s="28" customFormat="1" ht="21.75" customHeight="1">
      <c r="A540" s="485"/>
      <c r="B540" s="293" t="s">
        <v>1174</v>
      </c>
      <c r="C540" s="275" t="s">
        <v>130</v>
      </c>
      <c r="D540" s="275" t="s">
        <v>130</v>
      </c>
      <c r="E540" s="302"/>
      <c r="F540" s="302">
        <v>61000</v>
      </c>
    </row>
    <row r="541" spans="1:6" s="28" customFormat="1" ht="21.75" customHeight="1">
      <c r="A541" s="485" t="s">
        <v>771</v>
      </c>
      <c r="B541" s="468" t="s">
        <v>1532</v>
      </c>
      <c r="C541" s="275" t="s">
        <v>130</v>
      </c>
      <c r="D541" s="275" t="s">
        <v>130</v>
      </c>
      <c r="E541" s="302"/>
      <c r="F541" s="302"/>
    </row>
    <row r="542" spans="1:6" s="28" customFormat="1" ht="21.75" customHeight="1">
      <c r="A542" s="485"/>
      <c r="B542" s="293" t="s">
        <v>1172</v>
      </c>
      <c r="C542" s="275" t="s">
        <v>130</v>
      </c>
      <c r="D542" s="275" t="s">
        <v>130</v>
      </c>
      <c r="E542" s="302"/>
      <c r="F542" s="302">
        <v>44000</v>
      </c>
    </row>
    <row r="543" spans="1:6" s="28" customFormat="1" ht="21.75" customHeight="1">
      <c r="A543" s="485"/>
      <c r="B543" s="293" t="s">
        <v>1175</v>
      </c>
      <c r="C543" s="275" t="s">
        <v>130</v>
      </c>
      <c r="D543" s="275" t="s">
        <v>130</v>
      </c>
      <c r="E543" s="302"/>
      <c r="F543" s="302">
        <v>47000</v>
      </c>
    </row>
    <row r="544" spans="1:6" s="28" customFormat="1" ht="21.75" customHeight="1">
      <c r="A544" s="485"/>
      <c r="B544" s="293" t="s">
        <v>1174</v>
      </c>
      <c r="C544" s="275" t="s">
        <v>130</v>
      </c>
      <c r="D544" s="275" t="s">
        <v>130</v>
      </c>
      <c r="E544" s="302"/>
      <c r="F544" s="302">
        <v>55000</v>
      </c>
    </row>
    <row r="545" spans="1:6" s="28" customFormat="1" ht="21.75" customHeight="1">
      <c r="A545" s="487" t="s">
        <v>788</v>
      </c>
      <c r="B545" s="178" t="s">
        <v>789</v>
      </c>
      <c r="C545" s="171"/>
      <c r="D545" s="171"/>
      <c r="E545" s="171"/>
      <c r="F545" s="171"/>
    </row>
    <row r="546" spans="1:6" s="28" customFormat="1" ht="21.75" customHeight="1">
      <c r="A546" s="488" t="s">
        <v>202</v>
      </c>
      <c r="B546" s="217" t="s">
        <v>790</v>
      </c>
      <c r="C546" s="489"/>
      <c r="D546" s="166"/>
      <c r="E546" s="167"/>
      <c r="F546" s="167"/>
    </row>
    <row r="547" spans="1:6" s="28" customFormat="1" ht="21.75" customHeight="1">
      <c r="A547" s="74">
        <v>1</v>
      </c>
      <c r="B547" s="73" t="s">
        <v>1247</v>
      </c>
      <c r="C547" s="490"/>
      <c r="D547" s="74" t="s">
        <v>308</v>
      </c>
      <c r="E547" s="491"/>
      <c r="F547" s="491">
        <v>21000</v>
      </c>
    </row>
    <row r="548" spans="1:6" s="28" customFormat="1" ht="21.75" customHeight="1">
      <c r="A548" s="74">
        <v>2</v>
      </c>
      <c r="B548" s="73" t="s">
        <v>374</v>
      </c>
      <c r="C548" s="490"/>
      <c r="D548" s="74" t="s">
        <v>130</v>
      </c>
      <c r="E548" s="491"/>
      <c r="F548" s="491">
        <v>28000</v>
      </c>
    </row>
    <row r="549" spans="1:6" s="28" customFormat="1" ht="21.75" customHeight="1">
      <c r="A549" s="74">
        <v>3</v>
      </c>
      <c r="B549" s="73" t="s">
        <v>375</v>
      </c>
      <c r="C549" s="490"/>
      <c r="D549" s="74" t="s">
        <v>130</v>
      </c>
      <c r="E549" s="491"/>
      <c r="F549" s="491">
        <v>40000</v>
      </c>
    </row>
    <row r="550" spans="1:6" s="28" customFormat="1" ht="21.75" customHeight="1">
      <c r="A550" s="74">
        <v>4</v>
      </c>
      <c r="B550" s="73" t="s">
        <v>376</v>
      </c>
      <c r="C550" s="490"/>
      <c r="D550" s="74" t="s">
        <v>130</v>
      </c>
      <c r="E550" s="491"/>
      <c r="F550" s="491">
        <v>63000</v>
      </c>
    </row>
    <row r="551" spans="1:6" s="28" customFormat="1" ht="21.75" customHeight="1">
      <c r="A551" s="74">
        <v>5</v>
      </c>
      <c r="B551" s="73" t="s">
        <v>377</v>
      </c>
      <c r="C551" s="490"/>
      <c r="D551" s="74" t="s">
        <v>130</v>
      </c>
      <c r="E551" s="491"/>
      <c r="F551" s="491">
        <v>82000</v>
      </c>
    </row>
    <row r="552" spans="1:6" s="28" customFormat="1" ht="21.75" customHeight="1">
      <c r="A552" s="209" t="s">
        <v>9</v>
      </c>
      <c r="B552" s="379" t="s">
        <v>1574</v>
      </c>
      <c r="C552" s="511"/>
      <c r="D552" s="307"/>
      <c r="E552" s="296"/>
      <c r="F552" s="296"/>
    </row>
    <row r="553" spans="1:6" s="28" customFormat="1" ht="21.75" customHeight="1">
      <c r="A553" s="236">
        <v>1</v>
      </c>
      <c r="B553" s="253" t="s">
        <v>1533</v>
      </c>
      <c r="C553" s="244"/>
      <c r="D553" s="236" t="s">
        <v>172</v>
      </c>
      <c r="E553" s="241"/>
      <c r="F553" s="241">
        <v>45000</v>
      </c>
    </row>
    <row r="554" spans="1:6" s="28" customFormat="1" ht="21.75" customHeight="1">
      <c r="A554" s="236">
        <v>2</v>
      </c>
      <c r="B554" s="253" t="s">
        <v>1534</v>
      </c>
      <c r="C554" s="244"/>
      <c r="D554" s="236" t="s">
        <v>130</v>
      </c>
      <c r="E554" s="241"/>
      <c r="F554" s="241">
        <v>35000</v>
      </c>
    </row>
    <row r="555" spans="1:6" s="28" customFormat="1" ht="21.75" customHeight="1">
      <c r="A555" s="236">
        <v>3</v>
      </c>
      <c r="B555" s="253" t="s">
        <v>1535</v>
      </c>
      <c r="C555" s="244"/>
      <c r="D555" s="236" t="s">
        <v>172</v>
      </c>
      <c r="E555" s="241"/>
      <c r="F555" s="241">
        <v>28000</v>
      </c>
    </row>
    <row r="556" spans="1:6" s="28" customFormat="1" ht="21.75" customHeight="1">
      <c r="A556" s="236">
        <v>4</v>
      </c>
      <c r="B556" s="253" t="s">
        <v>1536</v>
      </c>
      <c r="C556" s="244"/>
      <c r="D556" s="236" t="s">
        <v>130</v>
      </c>
      <c r="E556" s="241"/>
      <c r="F556" s="241">
        <v>25000</v>
      </c>
    </row>
    <row r="557" spans="1:6" s="55" customFormat="1" ht="21.75" customHeight="1">
      <c r="A557" s="236">
        <v>5</v>
      </c>
      <c r="B557" s="253" t="s">
        <v>1537</v>
      </c>
      <c r="C557" s="244"/>
      <c r="D557" s="236" t="s">
        <v>130</v>
      </c>
      <c r="E557" s="241"/>
      <c r="F557" s="241">
        <v>14000</v>
      </c>
    </row>
    <row r="558" spans="1:6" s="68" customFormat="1" ht="21.75" customHeight="1">
      <c r="A558" s="209" t="s">
        <v>773</v>
      </c>
      <c r="B558" s="383" t="s">
        <v>792</v>
      </c>
      <c r="C558" s="155"/>
      <c r="D558" s="154"/>
      <c r="E558" s="156"/>
      <c r="F558" s="156"/>
    </row>
    <row r="559" spans="1:6" s="68" customFormat="1" ht="21.75" customHeight="1">
      <c r="A559" s="141">
        <v>1</v>
      </c>
      <c r="B559" s="143" t="s">
        <v>6</v>
      </c>
      <c r="C559" s="140"/>
      <c r="D559" s="141" t="s">
        <v>480</v>
      </c>
      <c r="E559" s="142"/>
      <c r="F559" s="552">
        <v>16</v>
      </c>
    </row>
    <row r="560" spans="1:6" s="68" customFormat="1" ht="21.75" customHeight="1">
      <c r="A560" s="141">
        <v>2</v>
      </c>
      <c r="B560" s="143" t="s">
        <v>5</v>
      </c>
      <c r="C560" s="140"/>
      <c r="D560" s="141" t="s">
        <v>130</v>
      </c>
      <c r="E560" s="142"/>
      <c r="F560" s="552">
        <v>17</v>
      </c>
    </row>
    <row r="561" spans="1:6" s="68" customFormat="1" ht="21.75" customHeight="1">
      <c r="A561" s="141">
        <v>3</v>
      </c>
      <c r="B561" s="143" t="s">
        <v>166</v>
      </c>
      <c r="C561" s="140"/>
      <c r="D561" s="141" t="s">
        <v>130</v>
      </c>
      <c r="E561" s="142"/>
      <c r="F561" s="552">
        <v>18</v>
      </c>
    </row>
    <row r="562" spans="1:6" s="68" customFormat="1" ht="21.75" customHeight="1">
      <c r="A562" s="141">
        <v>4</v>
      </c>
      <c r="B562" s="143" t="s">
        <v>3</v>
      </c>
      <c r="C562" s="140"/>
      <c r="D562" s="141" t="s">
        <v>130</v>
      </c>
      <c r="E562" s="142"/>
      <c r="F562" s="552">
        <v>18</v>
      </c>
    </row>
    <row r="563" spans="1:6" s="68" customFormat="1" ht="21.75" customHeight="1">
      <c r="A563" s="141">
        <v>5</v>
      </c>
      <c r="B563" s="143" t="s">
        <v>113</v>
      </c>
      <c r="C563" s="140"/>
      <c r="D563" s="141" t="s">
        <v>130</v>
      </c>
      <c r="E563" s="142"/>
      <c r="F563" s="552">
        <v>20</v>
      </c>
    </row>
    <row r="564" spans="1:6" s="68" customFormat="1" ht="21.75" customHeight="1">
      <c r="A564" s="141">
        <v>6</v>
      </c>
      <c r="B564" s="139" t="s">
        <v>186</v>
      </c>
      <c r="C564" s="140"/>
      <c r="D564" s="141" t="s">
        <v>130</v>
      </c>
      <c r="E564" s="142"/>
      <c r="F564" s="552">
        <v>22</v>
      </c>
    </row>
    <row r="565" spans="1:6" s="68" customFormat="1" ht="21.75" customHeight="1">
      <c r="A565" s="141">
        <v>7</v>
      </c>
      <c r="B565" s="143" t="s">
        <v>161</v>
      </c>
      <c r="C565" s="140"/>
      <c r="D565" s="141" t="s">
        <v>130</v>
      </c>
      <c r="E565" s="142"/>
      <c r="F565" s="552">
        <v>7</v>
      </c>
    </row>
    <row r="566" spans="1:6" s="68" customFormat="1" ht="21.75" customHeight="1">
      <c r="A566" s="141">
        <v>8</v>
      </c>
      <c r="B566" s="139" t="s">
        <v>94</v>
      </c>
      <c r="C566" s="140"/>
      <c r="D566" s="141" t="s">
        <v>130</v>
      </c>
      <c r="E566" s="142"/>
      <c r="F566" s="552">
        <v>17</v>
      </c>
    </row>
    <row r="567" spans="1:6" s="28" customFormat="1" ht="21.75" customHeight="1">
      <c r="A567" s="159" t="s">
        <v>794</v>
      </c>
      <c r="B567" s="178" t="s">
        <v>793</v>
      </c>
      <c r="C567" s="158"/>
      <c r="D567" s="158"/>
      <c r="E567" s="158"/>
      <c r="F567" s="158"/>
    </row>
    <row r="568" spans="1:6" s="28" customFormat="1" ht="21.75" customHeight="1">
      <c r="A568" s="384" t="s">
        <v>202</v>
      </c>
      <c r="B568" s="385" t="s">
        <v>795</v>
      </c>
      <c r="C568" s="297"/>
      <c r="D568" s="297"/>
      <c r="E568" s="297"/>
      <c r="F568" s="297"/>
    </row>
    <row r="569" spans="1:6" s="68" customFormat="1" ht="21.75" customHeight="1">
      <c r="A569" s="290">
        <v>1</v>
      </c>
      <c r="B569" s="298" t="s">
        <v>184</v>
      </c>
      <c r="C569" s="299"/>
      <c r="D569" s="299"/>
      <c r="E569" s="299"/>
      <c r="F569" s="299"/>
    </row>
    <row r="570" spans="1:6" s="68" customFormat="1" ht="21.75" customHeight="1">
      <c r="A570" s="290"/>
      <c r="B570" s="300" t="s">
        <v>796</v>
      </c>
      <c r="C570" s="288"/>
      <c r="D570" s="268" t="s">
        <v>171</v>
      </c>
      <c r="E570" s="289"/>
      <c r="F570" s="289">
        <v>4500</v>
      </c>
    </row>
    <row r="571" spans="1:6" s="152" customFormat="1" ht="21.75" customHeight="1">
      <c r="A571" s="290"/>
      <c r="B571" s="300" t="s">
        <v>101</v>
      </c>
      <c r="C571" s="288"/>
      <c r="D571" s="268" t="s">
        <v>171</v>
      </c>
      <c r="E571" s="289"/>
      <c r="F571" s="289">
        <v>2700</v>
      </c>
    </row>
    <row r="572" spans="1:6" s="68" customFormat="1" ht="21.75" customHeight="1">
      <c r="A572" s="290"/>
      <c r="B572" s="300" t="s">
        <v>58</v>
      </c>
      <c r="C572" s="288"/>
      <c r="D572" s="268" t="s">
        <v>171</v>
      </c>
      <c r="E572" s="289"/>
      <c r="F572" s="289">
        <v>2720</v>
      </c>
    </row>
    <row r="573" spans="1:6" s="68" customFormat="1" ht="21.75" customHeight="1">
      <c r="A573" s="290"/>
      <c r="B573" s="300" t="s">
        <v>131</v>
      </c>
      <c r="C573" s="288"/>
      <c r="D573" s="268" t="s">
        <v>62</v>
      </c>
      <c r="E573" s="289"/>
      <c r="F573" s="289">
        <v>115000</v>
      </c>
    </row>
    <row r="574" spans="1:6" s="68" customFormat="1" ht="21.75" customHeight="1">
      <c r="A574" s="290"/>
      <c r="B574" s="300" t="s">
        <v>41</v>
      </c>
      <c r="C574" s="288"/>
      <c r="D574" s="268" t="s">
        <v>62</v>
      </c>
      <c r="E574" s="289"/>
      <c r="F574" s="289">
        <v>130000</v>
      </c>
    </row>
    <row r="575" spans="1:6" s="68" customFormat="1" ht="38.25" customHeight="1">
      <c r="A575" s="633">
        <v>2</v>
      </c>
      <c r="B575" s="905" t="s">
        <v>842</v>
      </c>
      <c r="C575" s="906"/>
      <c r="D575" s="906"/>
      <c r="E575" s="906"/>
      <c r="F575" s="907"/>
    </row>
    <row r="576" spans="1:6" s="68" customFormat="1" ht="37.5">
      <c r="A576" s="485"/>
      <c r="B576" s="293" t="s">
        <v>371</v>
      </c>
      <c r="C576" s="301" t="s">
        <v>370</v>
      </c>
      <c r="D576" s="275" t="s">
        <v>867</v>
      </c>
      <c r="E576" s="272">
        <v>86100</v>
      </c>
      <c r="F576" s="492"/>
    </row>
    <row r="577" spans="1:6" s="68" customFormat="1" ht="78.75" customHeight="1">
      <c r="A577" s="740" t="s">
        <v>1785</v>
      </c>
      <c r="B577" s="897" t="s">
        <v>1764</v>
      </c>
      <c r="C577" s="898"/>
      <c r="D577" s="898"/>
      <c r="E577" s="898"/>
      <c r="F577" s="899"/>
    </row>
    <row r="578" spans="1:6" s="68" customFormat="1" ht="22.5">
      <c r="A578" s="741">
        <v>1</v>
      </c>
      <c r="B578" s="730" t="s">
        <v>1786</v>
      </c>
      <c r="C578" s="301" t="s">
        <v>370</v>
      </c>
      <c r="D578" s="275" t="s">
        <v>1788</v>
      </c>
      <c r="E578" s="731">
        <v>80000</v>
      </c>
      <c r="F578" s="492"/>
    </row>
    <row r="579" spans="1:6" s="68" customFormat="1" ht="22.5">
      <c r="A579" s="741">
        <v>2</v>
      </c>
      <c r="B579" s="730" t="s">
        <v>1787</v>
      </c>
      <c r="C579" s="301"/>
      <c r="D579" s="275" t="s">
        <v>1788</v>
      </c>
      <c r="E579" s="731">
        <v>82000</v>
      </c>
      <c r="F579" s="492"/>
    </row>
    <row r="580" spans="1:6" s="68" customFormat="1" ht="39.75" customHeight="1">
      <c r="A580" s="484">
        <v>3</v>
      </c>
      <c r="B580" s="908" t="s">
        <v>1851</v>
      </c>
      <c r="C580" s="909"/>
      <c r="D580" s="909"/>
      <c r="E580" s="909"/>
      <c r="F580" s="910"/>
    </row>
    <row r="581" spans="1:6" s="68" customFormat="1" ht="21.75" customHeight="1">
      <c r="A581" s="484" t="s">
        <v>770</v>
      </c>
      <c r="B581" s="483" t="s">
        <v>1057</v>
      </c>
      <c r="C581" s="968" t="s">
        <v>1852</v>
      </c>
      <c r="D581" s="275"/>
      <c r="E581" s="302"/>
      <c r="F581" s="302"/>
    </row>
    <row r="582" spans="1:6" s="68" customFormat="1" ht="21.75" customHeight="1">
      <c r="A582" s="485"/>
      <c r="B582" s="293" t="s">
        <v>1055</v>
      </c>
      <c r="C582" s="969"/>
      <c r="D582" s="275" t="s">
        <v>867</v>
      </c>
      <c r="E582" s="302"/>
      <c r="F582" s="302">
        <v>135294</v>
      </c>
    </row>
    <row r="583" spans="1:6" s="68" customFormat="1" ht="21.75" customHeight="1">
      <c r="A583" s="485"/>
      <c r="B583" s="293" t="s">
        <v>1056</v>
      </c>
      <c r="C583" s="969"/>
      <c r="D583" s="275" t="s">
        <v>867</v>
      </c>
      <c r="E583" s="302"/>
      <c r="F583" s="302">
        <v>137647</v>
      </c>
    </row>
    <row r="584" spans="1:6" s="68" customFormat="1" ht="21.75" customHeight="1">
      <c r="A584" s="485" t="s">
        <v>771</v>
      </c>
      <c r="B584" s="483" t="s">
        <v>1044</v>
      </c>
      <c r="C584" s="474"/>
      <c r="D584" s="275"/>
      <c r="E584" s="302"/>
      <c r="F584" s="302"/>
    </row>
    <row r="585" spans="1:6" s="68" customFormat="1" ht="21.75" customHeight="1">
      <c r="A585" s="485"/>
      <c r="B585" s="293" t="s">
        <v>1043</v>
      </c>
      <c r="C585" s="474"/>
      <c r="D585" s="275" t="s">
        <v>1035</v>
      </c>
      <c r="E585" s="302"/>
      <c r="F585" s="302">
        <v>182000</v>
      </c>
    </row>
    <row r="586" spans="1:6" s="68" customFormat="1" ht="21.75" customHeight="1">
      <c r="A586" s="485"/>
      <c r="B586" s="293" t="s">
        <v>1045</v>
      </c>
      <c r="C586" s="474"/>
      <c r="D586" s="275" t="s">
        <v>1035</v>
      </c>
      <c r="E586" s="302"/>
      <c r="F586" s="302">
        <v>266706</v>
      </c>
    </row>
    <row r="587" spans="1:6" s="68" customFormat="1" ht="21.75" customHeight="1">
      <c r="A587" s="485"/>
      <c r="B587" s="293" t="s">
        <v>1046</v>
      </c>
      <c r="C587" s="474"/>
      <c r="D587" s="275" t="s">
        <v>1035</v>
      </c>
      <c r="E587" s="302"/>
      <c r="F587" s="302">
        <v>284353</v>
      </c>
    </row>
    <row r="588" spans="1:6" s="68" customFormat="1" ht="21.75" customHeight="1">
      <c r="A588" s="485"/>
      <c r="B588" s="293" t="s">
        <v>1047</v>
      </c>
      <c r="C588" s="474"/>
      <c r="D588" s="275" t="s">
        <v>1035</v>
      </c>
      <c r="E588" s="302"/>
      <c r="F588" s="302">
        <v>290235</v>
      </c>
    </row>
    <row r="589" spans="1:6" s="68" customFormat="1" ht="21.75" customHeight="1">
      <c r="A589" s="485"/>
      <c r="B589" s="293" t="s">
        <v>1400</v>
      </c>
      <c r="C589" s="474"/>
      <c r="D589" s="275" t="s">
        <v>1035</v>
      </c>
      <c r="E589" s="302"/>
      <c r="F589" s="302">
        <v>266706</v>
      </c>
    </row>
    <row r="590" spans="1:6" s="68" customFormat="1" ht="21.75" customHeight="1">
      <c r="A590" s="485"/>
      <c r="B590" s="293" t="s">
        <v>1048</v>
      </c>
      <c r="C590" s="474"/>
      <c r="D590" s="275" t="s">
        <v>1035</v>
      </c>
      <c r="E590" s="302"/>
      <c r="F590" s="302">
        <v>284353</v>
      </c>
    </row>
    <row r="591" spans="1:6" s="68" customFormat="1" ht="21.75" customHeight="1">
      <c r="A591" s="485"/>
      <c r="B591" s="293" t="s">
        <v>1049</v>
      </c>
      <c r="C591" s="474"/>
      <c r="D591" s="275" t="s">
        <v>1035</v>
      </c>
      <c r="E591" s="302"/>
      <c r="F591" s="302">
        <v>290235</v>
      </c>
    </row>
    <row r="592" spans="1:6" s="68" customFormat="1" ht="21.75" customHeight="1">
      <c r="A592" s="485" t="s">
        <v>775</v>
      </c>
      <c r="B592" s="483" t="s">
        <v>1033</v>
      </c>
      <c r="C592" s="968" t="s">
        <v>1853</v>
      </c>
      <c r="D592" s="275"/>
      <c r="E592" s="302"/>
      <c r="F592" s="302"/>
    </row>
    <row r="593" spans="1:7" s="68" customFormat="1" ht="21.75" customHeight="1">
      <c r="A593" s="485"/>
      <c r="B593" s="293" t="s">
        <v>1859</v>
      </c>
      <c r="C593" s="1064"/>
      <c r="D593" s="275" t="s">
        <v>62</v>
      </c>
      <c r="E593" s="302"/>
      <c r="F593" s="302">
        <v>185882</v>
      </c>
      <c r="G593" s="652"/>
    </row>
    <row r="594" spans="1:6" s="68" customFormat="1" ht="21.75" customHeight="1">
      <c r="A594" s="485"/>
      <c r="B594" s="293" t="s">
        <v>1860</v>
      </c>
      <c r="C594" s="1064"/>
      <c r="D594" s="275" t="s">
        <v>62</v>
      </c>
      <c r="E594" s="302"/>
      <c r="F594" s="302">
        <v>203529</v>
      </c>
    </row>
    <row r="595" spans="1:6" s="68" customFormat="1" ht="21.75" customHeight="1">
      <c r="A595" s="485"/>
      <c r="B595" s="293" t="s">
        <v>1858</v>
      </c>
      <c r="C595" s="1064"/>
      <c r="D595" s="275" t="s">
        <v>1035</v>
      </c>
      <c r="E595" s="302"/>
      <c r="F595" s="302">
        <v>174118</v>
      </c>
    </row>
    <row r="596" spans="1:6" s="68" customFormat="1" ht="21.75" customHeight="1">
      <c r="A596" s="485"/>
      <c r="B596" s="293" t="s">
        <v>1855</v>
      </c>
      <c r="C596" s="1064"/>
      <c r="D596" s="275" t="s">
        <v>1035</v>
      </c>
      <c r="E596" s="302"/>
      <c r="F596" s="302">
        <v>264706</v>
      </c>
    </row>
    <row r="597" spans="1:6" s="68" customFormat="1" ht="21.75" customHeight="1">
      <c r="A597" s="485"/>
      <c r="B597" s="293" t="s">
        <v>1856</v>
      </c>
      <c r="C597" s="1065"/>
      <c r="D597" s="275" t="s">
        <v>1035</v>
      </c>
      <c r="E597" s="302"/>
      <c r="F597" s="302">
        <v>264706</v>
      </c>
    </row>
    <row r="598" spans="1:6" s="68" customFormat="1" ht="21.75" customHeight="1">
      <c r="A598" s="485" t="s">
        <v>776</v>
      </c>
      <c r="B598" s="483" t="s">
        <v>1050</v>
      </c>
      <c r="C598" s="539"/>
      <c r="D598" s="275"/>
      <c r="E598" s="302"/>
      <c r="F598" s="302"/>
    </row>
    <row r="599" spans="1:6" s="68" customFormat="1" ht="21.75" customHeight="1">
      <c r="A599" s="485"/>
      <c r="B599" s="293" t="s">
        <v>1051</v>
      </c>
      <c r="C599" s="968" t="s">
        <v>1854</v>
      </c>
      <c r="D599" s="275" t="s">
        <v>867</v>
      </c>
      <c r="E599" s="302"/>
      <c r="F599" s="302">
        <v>217647</v>
      </c>
    </row>
    <row r="600" spans="1:6" s="68" customFormat="1" ht="21.75" customHeight="1">
      <c r="A600" s="485"/>
      <c r="B600" s="293" t="s">
        <v>1052</v>
      </c>
      <c r="C600" s="901"/>
      <c r="D600" s="275" t="s">
        <v>867</v>
      </c>
      <c r="E600" s="302"/>
      <c r="F600" s="302">
        <v>311765</v>
      </c>
    </row>
    <row r="601" spans="1:6" s="68" customFormat="1" ht="21.75" customHeight="1">
      <c r="A601" s="485"/>
      <c r="B601" s="293" t="s">
        <v>1053</v>
      </c>
      <c r="C601" s="901"/>
      <c r="D601" s="275" t="s">
        <v>867</v>
      </c>
      <c r="E601" s="302"/>
      <c r="F601" s="302">
        <v>305882</v>
      </c>
    </row>
    <row r="602" spans="1:6" s="68" customFormat="1" ht="21.75" customHeight="1">
      <c r="A602" s="485"/>
      <c r="B602" s="293" t="s">
        <v>1054</v>
      </c>
      <c r="C602" s="901"/>
      <c r="D602" s="275" t="s">
        <v>867</v>
      </c>
      <c r="E602" s="302"/>
      <c r="F602" s="302">
        <v>405882</v>
      </c>
    </row>
    <row r="603" spans="1:6" s="68" customFormat="1" ht="21.75" customHeight="1">
      <c r="A603" s="485"/>
      <c r="B603" s="293" t="s">
        <v>1857</v>
      </c>
      <c r="C603" s="1014"/>
      <c r="D603" s="275" t="s">
        <v>867</v>
      </c>
      <c r="E603" s="302"/>
      <c r="F603" s="302">
        <v>476471</v>
      </c>
    </row>
    <row r="604" spans="1:6" s="68" customFormat="1" ht="40.5" customHeight="1">
      <c r="A604" s="484">
        <v>4</v>
      </c>
      <c r="B604" s="908" t="s">
        <v>1350</v>
      </c>
      <c r="C604" s="909"/>
      <c r="D604" s="909"/>
      <c r="E604" s="909"/>
      <c r="F604" s="910"/>
    </row>
    <row r="605" spans="1:6" s="68" customFormat="1" ht="20.25" customHeight="1">
      <c r="A605" s="484"/>
      <c r="B605" s="303" t="s">
        <v>1093</v>
      </c>
      <c r="C605" s="1069" t="s">
        <v>434</v>
      </c>
      <c r="D605" s="275" t="s">
        <v>867</v>
      </c>
      <c r="E605" s="550"/>
      <c r="F605" s="555">
        <v>660000</v>
      </c>
    </row>
    <row r="606" spans="1:6" s="68" customFormat="1" ht="21.75" customHeight="1">
      <c r="A606" s="485"/>
      <c r="B606" s="303" t="s">
        <v>551</v>
      </c>
      <c r="C606" s="901"/>
      <c r="D606" s="275" t="s">
        <v>867</v>
      </c>
      <c r="E606" s="304"/>
      <c r="F606" s="305">
        <v>346000</v>
      </c>
    </row>
    <row r="607" spans="1:6" s="68" customFormat="1" ht="21.75" customHeight="1">
      <c r="A607" s="485"/>
      <c r="B607" s="303" t="s">
        <v>552</v>
      </c>
      <c r="C607" s="901"/>
      <c r="D607" s="275" t="s">
        <v>130</v>
      </c>
      <c r="E607" s="304"/>
      <c r="F607" s="305">
        <v>379000</v>
      </c>
    </row>
    <row r="608" spans="1:6" s="68" customFormat="1" ht="21.75" customHeight="1">
      <c r="A608" s="485"/>
      <c r="B608" s="303" t="s">
        <v>553</v>
      </c>
      <c r="C608" s="901"/>
      <c r="D608" s="275" t="s">
        <v>130</v>
      </c>
      <c r="E608" s="304"/>
      <c r="F608" s="305">
        <v>475000</v>
      </c>
    </row>
    <row r="609" spans="1:6" s="68" customFormat="1" ht="21.75" customHeight="1">
      <c r="A609" s="485"/>
      <c r="B609" s="303" t="s">
        <v>1094</v>
      </c>
      <c r="C609" s="901"/>
      <c r="D609" s="275"/>
      <c r="E609" s="304"/>
      <c r="F609" s="556">
        <v>460000</v>
      </c>
    </row>
    <row r="610" spans="1:6" s="68" customFormat="1" ht="21.75" customHeight="1">
      <c r="A610" s="485"/>
      <c r="B610" s="303" t="s">
        <v>554</v>
      </c>
      <c r="C610" s="901"/>
      <c r="D610" s="275" t="s">
        <v>130</v>
      </c>
      <c r="E610" s="304"/>
      <c r="F610" s="305">
        <v>257000</v>
      </c>
    </row>
    <row r="611" spans="1:6" s="68" customFormat="1" ht="21.75" customHeight="1">
      <c r="A611" s="485"/>
      <c r="B611" s="303" t="s">
        <v>1092</v>
      </c>
      <c r="C611" s="901"/>
      <c r="D611" s="275" t="s">
        <v>130</v>
      </c>
      <c r="E611" s="304"/>
      <c r="F611" s="305">
        <v>284000</v>
      </c>
    </row>
    <row r="612" spans="1:6" s="68" customFormat="1" ht="21.75" customHeight="1">
      <c r="A612" s="485"/>
      <c r="B612" s="303" t="s">
        <v>555</v>
      </c>
      <c r="C612" s="901"/>
      <c r="D612" s="275" t="s">
        <v>130</v>
      </c>
      <c r="E612" s="304"/>
      <c r="F612" s="305">
        <v>340000</v>
      </c>
    </row>
    <row r="613" spans="1:6" s="68" customFormat="1" ht="21.75" customHeight="1">
      <c r="A613" s="485"/>
      <c r="B613" s="303" t="s">
        <v>556</v>
      </c>
      <c r="C613" s="901"/>
      <c r="D613" s="275" t="s">
        <v>867</v>
      </c>
      <c r="E613" s="302"/>
      <c r="F613" s="305">
        <v>187000</v>
      </c>
    </row>
    <row r="614" spans="1:6" s="68" customFormat="1" ht="21.75" customHeight="1">
      <c r="A614" s="485"/>
      <c r="B614" s="303" t="s">
        <v>557</v>
      </c>
      <c r="C614" s="901"/>
      <c r="D614" s="275" t="s">
        <v>130</v>
      </c>
      <c r="E614" s="302"/>
      <c r="F614" s="305">
        <v>145000</v>
      </c>
    </row>
    <row r="615" spans="1:6" s="68" customFormat="1" ht="21.75" customHeight="1">
      <c r="A615" s="485"/>
      <c r="B615" s="303" t="s">
        <v>1095</v>
      </c>
      <c r="C615" s="750"/>
      <c r="D615" s="275" t="s">
        <v>130</v>
      </c>
      <c r="E615" s="302"/>
      <c r="F615" s="556">
        <v>200000</v>
      </c>
    </row>
    <row r="616" spans="1:6" s="68" customFormat="1" ht="21.75" customHeight="1">
      <c r="A616" s="485"/>
      <c r="B616" s="303" t="s">
        <v>1096</v>
      </c>
      <c r="C616" s="750"/>
      <c r="D616" s="275" t="s">
        <v>130</v>
      </c>
      <c r="E616" s="302"/>
      <c r="F616" s="556">
        <v>231000</v>
      </c>
    </row>
    <row r="617" spans="1:6" s="68" customFormat="1" ht="21.75" customHeight="1">
      <c r="A617" s="485"/>
      <c r="B617" s="303" t="s">
        <v>558</v>
      </c>
      <c r="C617" s="750"/>
      <c r="D617" s="275" t="s">
        <v>867</v>
      </c>
      <c r="E617" s="302"/>
      <c r="F617" s="556">
        <v>238000</v>
      </c>
    </row>
    <row r="618" spans="1:6" s="68" customFormat="1" ht="21.75" customHeight="1">
      <c r="A618" s="485"/>
      <c r="B618" s="303" t="s">
        <v>559</v>
      </c>
      <c r="C618" s="750"/>
      <c r="D618" s="275" t="s">
        <v>130</v>
      </c>
      <c r="E618" s="302"/>
      <c r="F618" s="305">
        <v>184000</v>
      </c>
    </row>
    <row r="619" spans="1:6" s="68" customFormat="1" ht="21.75" customHeight="1">
      <c r="A619" s="485"/>
      <c r="B619" s="303" t="s">
        <v>560</v>
      </c>
      <c r="C619" s="750"/>
      <c r="D619" s="275" t="s">
        <v>130</v>
      </c>
      <c r="E619" s="302"/>
      <c r="F619" s="305">
        <v>150000</v>
      </c>
    </row>
    <row r="620" spans="1:6" s="68" customFormat="1" ht="21.75" customHeight="1">
      <c r="A620" s="485"/>
      <c r="B620" s="303" t="s">
        <v>561</v>
      </c>
      <c r="C620" s="750"/>
      <c r="D620" s="275" t="s">
        <v>130</v>
      </c>
      <c r="E620" s="302"/>
      <c r="F620" s="305">
        <v>141000</v>
      </c>
    </row>
    <row r="621" spans="1:6" s="68" customFormat="1" ht="21.75" customHeight="1">
      <c r="A621" s="485"/>
      <c r="B621" s="303" t="s">
        <v>1097</v>
      </c>
      <c r="C621" s="750"/>
      <c r="D621" s="275" t="s">
        <v>130</v>
      </c>
      <c r="E621" s="302"/>
      <c r="F621" s="556">
        <v>325000</v>
      </c>
    </row>
    <row r="622" spans="1:6" s="68" customFormat="1" ht="21.75" customHeight="1">
      <c r="A622" s="485"/>
      <c r="B622" s="303" t="s">
        <v>1098</v>
      </c>
      <c r="C622" s="750"/>
      <c r="D622" s="275" t="s">
        <v>130</v>
      </c>
      <c r="E622" s="302"/>
      <c r="F622" s="556">
        <v>340000</v>
      </c>
    </row>
    <row r="623" spans="1:6" s="68" customFormat="1" ht="21.75" customHeight="1">
      <c r="A623" s="485"/>
      <c r="B623" s="303" t="s">
        <v>562</v>
      </c>
      <c r="C623" s="751"/>
      <c r="D623" s="275" t="s">
        <v>130</v>
      </c>
      <c r="E623" s="302"/>
      <c r="F623" s="305">
        <v>178000</v>
      </c>
    </row>
    <row r="624" spans="1:6" s="68" customFormat="1" ht="43.5" customHeight="1">
      <c r="A624" s="633">
        <v>5</v>
      </c>
      <c r="B624" s="908" t="s">
        <v>1672</v>
      </c>
      <c r="C624" s="909"/>
      <c r="D624" s="909"/>
      <c r="E624" s="909"/>
      <c r="F624" s="910"/>
    </row>
    <row r="625" spans="1:6" s="68" customFormat="1" ht="21.75" customHeight="1">
      <c r="A625" s="485"/>
      <c r="B625" s="303" t="s">
        <v>1673</v>
      </c>
      <c r="C625" s="711"/>
      <c r="D625" s="275" t="s">
        <v>62</v>
      </c>
      <c r="E625" s="302"/>
      <c r="F625" s="305">
        <v>127400</v>
      </c>
    </row>
    <row r="626" spans="1:6" s="68" customFormat="1" ht="21.75" customHeight="1">
      <c r="A626" s="485"/>
      <c r="B626" s="303" t="s">
        <v>1674</v>
      </c>
      <c r="C626" s="711"/>
      <c r="D626" s="275" t="s">
        <v>62</v>
      </c>
      <c r="E626" s="302"/>
      <c r="F626" s="305">
        <v>136500</v>
      </c>
    </row>
    <row r="627" spans="1:6" s="68" customFormat="1" ht="21.75" customHeight="1">
      <c r="A627" s="485"/>
      <c r="B627" s="303" t="s">
        <v>1681</v>
      </c>
      <c r="C627" s="711"/>
      <c r="D627" s="275" t="s">
        <v>62</v>
      </c>
      <c r="E627" s="302"/>
      <c r="F627" s="305">
        <v>208000</v>
      </c>
    </row>
    <row r="628" spans="1:6" s="68" customFormat="1" ht="21.75" customHeight="1">
      <c r="A628" s="485"/>
      <c r="B628" s="303" t="s">
        <v>1682</v>
      </c>
      <c r="C628" s="711"/>
      <c r="D628" s="275" t="s">
        <v>62</v>
      </c>
      <c r="E628" s="302"/>
      <c r="F628" s="305">
        <v>224900</v>
      </c>
    </row>
    <row r="629" spans="1:6" s="68" customFormat="1" ht="21.75" customHeight="1">
      <c r="A629" s="485"/>
      <c r="B629" s="303" t="s">
        <v>1675</v>
      </c>
      <c r="C629" s="711"/>
      <c r="D629" s="275" t="s">
        <v>62</v>
      </c>
      <c r="E629" s="302"/>
      <c r="F629" s="305">
        <v>127400</v>
      </c>
    </row>
    <row r="630" spans="1:6" s="68" customFormat="1" ht="21.75" customHeight="1">
      <c r="A630" s="485"/>
      <c r="B630" s="303" t="s">
        <v>1676</v>
      </c>
      <c r="C630" s="711"/>
      <c r="D630" s="275" t="s">
        <v>62</v>
      </c>
      <c r="E630" s="302"/>
      <c r="F630" s="305">
        <v>195000</v>
      </c>
    </row>
    <row r="631" spans="1:6" s="68" customFormat="1" ht="21.75" customHeight="1">
      <c r="A631" s="485"/>
      <c r="B631" s="303" t="s">
        <v>1677</v>
      </c>
      <c r="C631" s="711"/>
      <c r="D631" s="275" t="s">
        <v>62</v>
      </c>
      <c r="E631" s="302"/>
      <c r="F631" s="305">
        <v>201500</v>
      </c>
    </row>
    <row r="632" spans="1:6" s="68" customFormat="1" ht="21.75" customHeight="1">
      <c r="A632" s="485"/>
      <c r="B632" s="303" t="s">
        <v>1678</v>
      </c>
      <c r="C632" s="711"/>
      <c r="D632" s="275" t="s">
        <v>62</v>
      </c>
      <c r="E632" s="302"/>
      <c r="F632" s="305">
        <v>227500</v>
      </c>
    </row>
    <row r="633" spans="1:6" s="68" customFormat="1" ht="21.75" customHeight="1">
      <c r="A633" s="485"/>
      <c r="B633" s="303" t="s">
        <v>1679</v>
      </c>
      <c r="C633" s="711"/>
      <c r="D633" s="275" t="s">
        <v>62</v>
      </c>
      <c r="E633" s="302"/>
      <c r="F633" s="305">
        <v>218400</v>
      </c>
    </row>
    <row r="634" spans="1:6" s="68" customFormat="1" ht="21.75" customHeight="1">
      <c r="A634" s="485"/>
      <c r="B634" s="303" t="s">
        <v>1680</v>
      </c>
      <c r="C634" s="711"/>
      <c r="D634" s="275" t="s">
        <v>62</v>
      </c>
      <c r="E634" s="302"/>
      <c r="F634" s="305">
        <v>221000</v>
      </c>
    </row>
    <row r="635" spans="1:6" s="28" customFormat="1" ht="21.75" customHeight="1">
      <c r="A635" s="209" t="s">
        <v>9</v>
      </c>
      <c r="B635" s="510" t="s">
        <v>797</v>
      </c>
      <c r="C635" s="512"/>
      <c r="D635" s="154"/>
      <c r="E635" s="170"/>
      <c r="F635" s="170"/>
    </row>
    <row r="636" spans="1:6" s="28" customFormat="1" ht="21.75" customHeight="1">
      <c r="A636" s="493">
        <v>1</v>
      </c>
      <c r="B636" s="357" t="s">
        <v>743</v>
      </c>
      <c r="C636" s="358"/>
      <c r="D636" s="494"/>
      <c r="E636" s="359"/>
      <c r="F636" s="359"/>
    </row>
    <row r="637" spans="1:6" s="28" customFormat="1" ht="42.75" customHeight="1">
      <c r="A637" s="495" t="s">
        <v>770</v>
      </c>
      <c r="B637" s="1066" t="s">
        <v>1538</v>
      </c>
      <c r="C637" s="1067"/>
      <c r="D637" s="1067"/>
      <c r="E637" s="1067"/>
      <c r="F637" s="1068"/>
    </row>
    <row r="638" spans="1:6" s="28" customFormat="1" ht="21.75" customHeight="1">
      <c r="A638" s="496"/>
      <c r="B638" s="360" t="s">
        <v>1313</v>
      </c>
      <c r="C638" s="497" t="s">
        <v>130</v>
      </c>
      <c r="D638" s="146" t="s">
        <v>126</v>
      </c>
      <c r="E638" s="455"/>
      <c r="F638" s="455">
        <v>31550</v>
      </c>
    </row>
    <row r="639" spans="1:6" s="28" customFormat="1" ht="21.75" customHeight="1">
      <c r="A639" s="496"/>
      <c r="B639" s="360" t="s">
        <v>1319</v>
      </c>
      <c r="C639" s="497" t="s">
        <v>130</v>
      </c>
      <c r="D639" s="146" t="s">
        <v>130</v>
      </c>
      <c r="E639" s="455"/>
      <c r="F639" s="455">
        <v>8690</v>
      </c>
    </row>
    <row r="640" spans="1:6" s="28" customFormat="1" ht="21.75" customHeight="1">
      <c r="A640" s="496"/>
      <c r="B640" s="150" t="s">
        <v>1321</v>
      </c>
      <c r="C640" s="497" t="s">
        <v>130</v>
      </c>
      <c r="D640" s="146" t="s">
        <v>130</v>
      </c>
      <c r="E640" s="455"/>
      <c r="F640" s="455">
        <v>10700</v>
      </c>
    </row>
    <row r="641" spans="1:6" s="28" customFormat="1" ht="21.75" customHeight="1">
      <c r="A641" s="496"/>
      <c r="B641" s="360" t="s">
        <v>1322</v>
      </c>
      <c r="C641" s="497" t="s">
        <v>130</v>
      </c>
      <c r="D641" s="146" t="s">
        <v>130</v>
      </c>
      <c r="E641" s="455"/>
      <c r="F641" s="455">
        <v>7160</v>
      </c>
    </row>
    <row r="642" spans="1:6" s="28" customFormat="1" ht="21.75" customHeight="1">
      <c r="A642" s="496"/>
      <c r="B642" s="150" t="s">
        <v>1314</v>
      </c>
      <c r="C642" s="497" t="s">
        <v>130</v>
      </c>
      <c r="D642" s="146" t="s">
        <v>130</v>
      </c>
      <c r="E642" s="455"/>
      <c r="F642" s="455">
        <v>26250</v>
      </c>
    </row>
    <row r="643" spans="1:6" s="28" customFormat="1" ht="21.75" customHeight="1">
      <c r="A643" s="496"/>
      <c r="B643" s="150" t="s">
        <v>1320</v>
      </c>
      <c r="C643" s="497" t="s">
        <v>130</v>
      </c>
      <c r="D643" s="146" t="s">
        <v>130</v>
      </c>
      <c r="E643" s="455"/>
      <c r="F643" s="455">
        <v>20830</v>
      </c>
    </row>
    <row r="644" spans="1:6" s="28" customFormat="1" ht="21.75" customHeight="1">
      <c r="A644" s="496"/>
      <c r="B644" s="150" t="s">
        <v>1315</v>
      </c>
      <c r="C644" s="497" t="s">
        <v>130</v>
      </c>
      <c r="D644" s="146" t="s">
        <v>130</v>
      </c>
      <c r="E644" s="455"/>
      <c r="F644" s="455">
        <v>6130</v>
      </c>
    </row>
    <row r="645" spans="1:6" s="28" customFormat="1" ht="21.75" customHeight="1">
      <c r="A645" s="496"/>
      <c r="B645" s="150" t="s">
        <v>1323</v>
      </c>
      <c r="C645" s="497" t="s">
        <v>130</v>
      </c>
      <c r="D645" s="146" t="s">
        <v>130</v>
      </c>
      <c r="E645" s="455"/>
      <c r="F645" s="455">
        <v>3605</v>
      </c>
    </row>
    <row r="646" spans="1:6" s="28" customFormat="1" ht="21.75" customHeight="1">
      <c r="A646" s="496"/>
      <c r="B646" s="150" t="s">
        <v>1324</v>
      </c>
      <c r="C646" s="497" t="s">
        <v>130</v>
      </c>
      <c r="D646" s="146" t="s">
        <v>130</v>
      </c>
      <c r="E646" s="455"/>
      <c r="F646" s="455">
        <v>6830</v>
      </c>
    </row>
    <row r="647" spans="1:6" s="28" customFormat="1" ht="39" customHeight="1">
      <c r="A647" s="496" t="s">
        <v>771</v>
      </c>
      <c r="B647" s="1066" t="s">
        <v>1595</v>
      </c>
      <c r="C647" s="1067"/>
      <c r="D647" s="1067"/>
      <c r="E647" s="1067"/>
      <c r="F647" s="1068"/>
    </row>
    <row r="648" spans="1:6" s="28" customFormat="1" ht="21.75" customHeight="1">
      <c r="A648" s="496"/>
      <c r="B648" s="690" t="s">
        <v>1592</v>
      </c>
      <c r="C648" s="699"/>
      <c r="D648" s="699"/>
      <c r="E648" s="699"/>
      <c r="F648" s="700"/>
    </row>
    <row r="649" spans="1:6" s="28" customFormat="1" ht="21.75" customHeight="1">
      <c r="A649" s="496"/>
      <c r="B649" s="145" t="s">
        <v>1591</v>
      </c>
      <c r="C649" s="497"/>
      <c r="D649" s="146" t="s">
        <v>126</v>
      </c>
      <c r="E649" s="455"/>
      <c r="F649" s="455">
        <v>15250</v>
      </c>
    </row>
    <row r="650" spans="1:6" s="28" customFormat="1" ht="21.75" customHeight="1">
      <c r="A650" s="496"/>
      <c r="B650" s="145" t="s">
        <v>1582</v>
      </c>
      <c r="C650" s="497"/>
      <c r="D650" s="146" t="s">
        <v>130</v>
      </c>
      <c r="E650" s="455"/>
      <c r="F650" s="455">
        <v>25580</v>
      </c>
    </row>
    <row r="651" spans="1:6" s="28" customFormat="1" ht="21.75" customHeight="1">
      <c r="A651" s="496"/>
      <c r="B651" s="145" t="s">
        <v>1583</v>
      </c>
      <c r="C651" s="497"/>
      <c r="D651" s="146" t="s">
        <v>130</v>
      </c>
      <c r="E651" s="455"/>
      <c r="F651" s="455">
        <v>25580</v>
      </c>
    </row>
    <row r="652" spans="1:6" s="28" customFormat="1" ht="21.75" customHeight="1">
      <c r="A652" s="496"/>
      <c r="B652" s="693" t="s">
        <v>1584</v>
      </c>
      <c r="C652" s="497"/>
      <c r="D652" s="146" t="s">
        <v>130</v>
      </c>
      <c r="E652" s="455"/>
      <c r="F652" s="455"/>
    </row>
    <row r="653" spans="1:6" s="28" customFormat="1" ht="21.75" customHeight="1">
      <c r="A653" s="496"/>
      <c r="B653" s="698" t="s">
        <v>1590</v>
      </c>
      <c r="C653" s="497"/>
      <c r="D653" s="146" t="s">
        <v>130</v>
      </c>
      <c r="E653" s="455"/>
      <c r="F653" s="455">
        <v>9080</v>
      </c>
    </row>
    <row r="654" spans="1:6" s="28" customFormat="1" ht="21.75" customHeight="1">
      <c r="A654" s="496"/>
      <c r="B654" s="698" t="s">
        <v>1589</v>
      </c>
      <c r="C654" s="497"/>
      <c r="D654" s="146" t="s">
        <v>130</v>
      </c>
      <c r="E654" s="455"/>
      <c r="F654" s="455">
        <v>5460</v>
      </c>
    </row>
    <row r="655" spans="1:6" s="28" customFormat="1" ht="21.75" customHeight="1">
      <c r="A655" s="496"/>
      <c r="B655" s="145" t="s">
        <v>1588</v>
      </c>
      <c r="C655" s="497"/>
      <c r="D655" s="146" t="s">
        <v>130</v>
      </c>
      <c r="E655" s="455"/>
      <c r="F655" s="455">
        <v>17170</v>
      </c>
    </row>
    <row r="656" spans="1:6" s="28" customFormat="1" ht="21.75" customHeight="1">
      <c r="A656" s="496"/>
      <c r="B656" s="145" t="s">
        <v>1587</v>
      </c>
      <c r="C656" s="497"/>
      <c r="D656" s="146" t="s">
        <v>130</v>
      </c>
      <c r="E656" s="455"/>
      <c r="F656" s="455">
        <v>6570</v>
      </c>
    </row>
    <row r="657" spans="1:6" s="28" customFormat="1" ht="21.75" customHeight="1">
      <c r="A657" s="496"/>
      <c r="B657" s="145" t="s">
        <v>1586</v>
      </c>
      <c r="C657" s="497"/>
      <c r="D657" s="146" t="s">
        <v>130</v>
      </c>
      <c r="E657" s="455"/>
      <c r="F657" s="455">
        <v>9050</v>
      </c>
    </row>
    <row r="658" spans="1:6" s="28" customFormat="1" ht="21.75" customHeight="1">
      <c r="A658" s="496"/>
      <c r="B658" s="698" t="s">
        <v>1585</v>
      </c>
      <c r="C658" s="497"/>
      <c r="D658" s="146" t="s">
        <v>130</v>
      </c>
      <c r="E658" s="455"/>
      <c r="F658" s="455">
        <v>12030</v>
      </c>
    </row>
    <row r="659" spans="1:6" s="28" customFormat="1" ht="24" customHeight="1">
      <c r="A659" s="495" t="s">
        <v>775</v>
      </c>
      <c r="B659" s="937" t="s">
        <v>798</v>
      </c>
      <c r="C659" s="938"/>
      <c r="D659" s="938"/>
      <c r="E659" s="938"/>
      <c r="F659" s="939"/>
    </row>
    <row r="660" spans="1:6" s="55" customFormat="1" ht="21.75" customHeight="1">
      <c r="A660" s="361"/>
      <c r="B660" s="145" t="s">
        <v>1036</v>
      </c>
      <c r="C660" s="151" t="s">
        <v>353</v>
      </c>
      <c r="D660" s="146" t="s">
        <v>126</v>
      </c>
      <c r="E660" s="149"/>
      <c r="F660" s="149"/>
    </row>
    <row r="661" spans="1:6" s="55" customFormat="1" ht="21.75" customHeight="1">
      <c r="A661" s="361"/>
      <c r="B661" s="145" t="s">
        <v>261</v>
      </c>
      <c r="C661" s="144" t="s">
        <v>130</v>
      </c>
      <c r="D661" s="146" t="s">
        <v>130</v>
      </c>
      <c r="E661" s="147">
        <v>15000</v>
      </c>
      <c r="F661" s="149"/>
    </row>
    <row r="662" spans="1:6" s="55" customFormat="1" ht="21.75" customHeight="1">
      <c r="A662" s="361"/>
      <c r="B662" s="145" t="s">
        <v>262</v>
      </c>
      <c r="C662" s="144" t="s">
        <v>130</v>
      </c>
      <c r="D662" s="146" t="s">
        <v>130</v>
      </c>
      <c r="E662" s="147">
        <v>15500</v>
      </c>
      <c r="F662" s="149"/>
    </row>
    <row r="663" spans="1:6" s="55" customFormat="1" ht="21.75" customHeight="1">
      <c r="A663" s="361"/>
      <c r="B663" s="145" t="s">
        <v>263</v>
      </c>
      <c r="C663" s="144" t="s">
        <v>130</v>
      </c>
      <c r="D663" s="146" t="s">
        <v>130</v>
      </c>
      <c r="E663" s="148">
        <v>16500</v>
      </c>
      <c r="F663" s="149"/>
    </row>
    <row r="664" spans="1:6" s="28" customFormat="1" ht="21.75" customHeight="1">
      <c r="A664" s="495"/>
      <c r="B664" s="145" t="s">
        <v>264</v>
      </c>
      <c r="C664" s="144" t="s">
        <v>130</v>
      </c>
      <c r="D664" s="146" t="s">
        <v>130</v>
      </c>
      <c r="E664" s="147">
        <v>25000</v>
      </c>
      <c r="F664" s="149"/>
    </row>
    <row r="665" spans="1:6" s="28" customFormat="1" ht="21.75" customHeight="1">
      <c r="A665" s="495"/>
      <c r="B665" s="145" t="s">
        <v>265</v>
      </c>
      <c r="C665" s="144" t="s">
        <v>130</v>
      </c>
      <c r="D665" s="146" t="s">
        <v>130</v>
      </c>
      <c r="E665" s="147">
        <v>25000</v>
      </c>
      <c r="F665" s="149"/>
    </row>
    <row r="666" spans="1:6" s="28" customFormat="1" ht="21.75" customHeight="1">
      <c r="A666" s="495"/>
      <c r="B666" s="145" t="s">
        <v>266</v>
      </c>
      <c r="C666" s="144" t="s">
        <v>130</v>
      </c>
      <c r="D666" s="146" t="s">
        <v>130</v>
      </c>
      <c r="E666" s="147">
        <v>30000</v>
      </c>
      <c r="F666" s="149"/>
    </row>
    <row r="667" spans="1:6" s="28" customFormat="1" ht="21.75" customHeight="1">
      <c r="A667" s="495"/>
      <c r="B667" s="145" t="s">
        <v>267</v>
      </c>
      <c r="C667" s="144" t="s">
        <v>130</v>
      </c>
      <c r="D667" s="146" t="s">
        <v>130</v>
      </c>
      <c r="E667" s="147">
        <v>30000</v>
      </c>
      <c r="F667" s="149"/>
    </row>
    <row r="668" spans="1:6" s="28" customFormat="1" ht="21.75" customHeight="1">
      <c r="A668" s="495"/>
      <c r="B668" s="145" t="s">
        <v>268</v>
      </c>
      <c r="C668" s="144" t="s">
        <v>130</v>
      </c>
      <c r="D668" s="146" t="s">
        <v>130</v>
      </c>
      <c r="E668" s="147">
        <v>37000</v>
      </c>
      <c r="F668" s="149"/>
    </row>
    <row r="669" spans="1:6" s="28" customFormat="1" ht="21.75" customHeight="1">
      <c r="A669" s="495"/>
      <c r="B669" s="145" t="s">
        <v>269</v>
      </c>
      <c r="C669" s="144" t="s">
        <v>130</v>
      </c>
      <c r="D669" s="146" t="s">
        <v>130</v>
      </c>
      <c r="E669" s="147">
        <v>37000</v>
      </c>
      <c r="F669" s="149"/>
    </row>
    <row r="670" spans="1:6" s="28" customFormat="1" ht="21.75" customHeight="1">
      <c r="A670" s="495"/>
      <c r="B670" s="145" t="s">
        <v>270</v>
      </c>
      <c r="C670" s="144" t="s">
        <v>130</v>
      </c>
      <c r="D670" s="146" t="s">
        <v>130</v>
      </c>
      <c r="E670" s="147">
        <v>42000</v>
      </c>
      <c r="F670" s="149"/>
    </row>
    <row r="671" spans="1:6" s="28" customFormat="1" ht="21.75" customHeight="1">
      <c r="A671" s="495"/>
      <c r="B671" s="145" t="s">
        <v>271</v>
      </c>
      <c r="C671" s="144" t="s">
        <v>130</v>
      </c>
      <c r="D671" s="146" t="s">
        <v>130</v>
      </c>
      <c r="E671" s="147">
        <v>42000</v>
      </c>
      <c r="F671" s="149"/>
    </row>
    <row r="672" spans="1:6" s="28" customFormat="1" ht="21.75" customHeight="1">
      <c r="A672" s="495"/>
      <c r="B672" s="145" t="s">
        <v>274</v>
      </c>
      <c r="C672" s="144" t="s">
        <v>130</v>
      </c>
      <c r="D672" s="146" t="s">
        <v>130</v>
      </c>
      <c r="E672" s="147">
        <v>320000</v>
      </c>
      <c r="F672" s="149"/>
    </row>
    <row r="673" spans="1:6" s="28" customFormat="1" ht="21.75" customHeight="1">
      <c r="A673" s="495"/>
      <c r="B673" s="145" t="s">
        <v>272</v>
      </c>
      <c r="C673" s="144" t="s">
        <v>130</v>
      </c>
      <c r="D673" s="146" t="s">
        <v>130</v>
      </c>
      <c r="E673" s="147">
        <v>42000</v>
      </c>
      <c r="F673" s="149"/>
    </row>
    <row r="674" spans="1:6" s="28" customFormat="1" ht="21.75" customHeight="1">
      <c r="A674" s="495"/>
      <c r="B674" s="145" t="s">
        <v>273</v>
      </c>
      <c r="C674" s="144" t="s">
        <v>130</v>
      </c>
      <c r="D674" s="146" t="s">
        <v>130</v>
      </c>
      <c r="E674" s="147">
        <v>320000</v>
      </c>
      <c r="F674" s="149"/>
    </row>
    <row r="675" spans="1:6" s="28" customFormat="1" ht="21.75" customHeight="1">
      <c r="A675" s="495"/>
      <c r="B675" s="145" t="s">
        <v>275</v>
      </c>
      <c r="C675" s="144" t="s">
        <v>130</v>
      </c>
      <c r="D675" s="146" t="s">
        <v>130</v>
      </c>
      <c r="E675" s="149">
        <v>230000</v>
      </c>
      <c r="F675" s="149"/>
    </row>
    <row r="676" spans="1:6" s="28" customFormat="1" ht="21.75" customHeight="1">
      <c r="A676" s="495"/>
      <c r="B676" s="150" t="s">
        <v>276</v>
      </c>
      <c r="C676" s="144" t="s">
        <v>130</v>
      </c>
      <c r="D676" s="146" t="s">
        <v>59</v>
      </c>
      <c r="E676" s="147">
        <f>100000/2</f>
        <v>50000</v>
      </c>
      <c r="F676" s="149"/>
    </row>
    <row r="677" spans="1:6" s="28" customFormat="1" ht="21.75" customHeight="1">
      <c r="A677" s="495"/>
      <c r="B677" s="150" t="s">
        <v>277</v>
      </c>
      <c r="C677" s="144" t="s">
        <v>130</v>
      </c>
      <c r="D677" s="146" t="s">
        <v>59</v>
      </c>
      <c r="E677" s="147">
        <f>200000/5</f>
        <v>40000</v>
      </c>
      <c r="F677" s="149"/>
    </row>
    <row r="678" spans="1:6" s="28" customFormat="1" ht="21.75" customHeight="1">
      <c r="A678" s="495"/>
      <c r="B678" s="145" t="s">
        <v>278</v>
      </c>
      <c r="C678" s="144" t="s">
        <v>130</v>
      </c>
      <c r="D678" s="146" t="s">
        <v>59</v>
      </c>
      <c r="E678" s="147">
        <v>130000</v>
      </c>
      <c r="F678" s="149"/>
    </row>
    <row r="679" spans="1:6" s="28" customFormat="1" ht="21.75" customHeight="1">
      <c r="A679" s="495"/>
      <c r="B679" s="145" t="s">
        <v>279</v>
      </c>
      <c r="C679" s="144" t="s">
        <v>130</v>
      </c>
      <c r="D679" s="146" t="s">
        <v>48</v>
      </c>
      <c r="E679" s="149">
        <v>600</v>
      </c>
      <c r="F679" s="149"/>
    </row>
    <row r="680" spans="1:6" s="28" customFormat="1" ht="41.25" customHeight="1">
      <c r="A680" s="495" t="s">
        <v>776</v>
      </c>
      <c r="B680" s="1071" t="s">
        <v>1357</v>
      </c>
      <c r="C680" s="980"/>
      <c r="D680" s="980"/>
      <c r="E680" s="980"/>
      <c r="F680" s="981"/>
    </row>
    <row r="681" spans="1:6" s="28" customFormat="1" ht="21.75" customHeight="1">
      <c r="A681" s="495"/>
      <c r="B681" s="599" t="s">
        <v>1353</v>
      </c>
      <c r="C681" s="151" t="s">
        <v>353</v>
      </c>
      <c r="D681" s="146" t="s">
        <v>565</v>
      </c>
      <c r="E681" s="146"/>
      <c r="F681" s="600">
        <v>14960</v>
      </c>
    </row>
    <row r="682" spans="1:6" s="28" customFormat="1" ht="21.75" customHeight="1">
      <c r="A682" s="495"/>
      <c r="B682" s="599" t="s">
        <v>1354</v>
      </c>
      <c r="C682" s="144" t="s">
        <v>130</v>
      </c>
      <c r="D682" s="146" t="s">
        <v>565</v>
      </c>
      <c r="E682" s="146"/>
      <c r="F682" s="600">
        <v>16940</v>
      </c>
    </row>
    <row r="683" spans="1:6" s="28" customFormat="1" ht="21.75" customHeight="1">
      <c r="A683" s="495"/>
      <c r="B683" s="599" t="s">
        <v>1355</v>
      </c>
      <c r="C683" s="144" t="s">
        <v>130</v>
      </c>
      <c r="D683" s="146" t="s">
        <v>565</v>
      </c>
      <c r="E683" s="146"/>
      <c r="F683" s="600">
        <v>24200</v>
      </c>
    </row>
    <row r="684" spans="1:6" s="28" customFormat="1" ht="21.75" customHeight="1">
      <c r="A684" s="495"/>
      <c r="B684" s="599" t="s">
        <v>1352</v>
      </c>
      <c r="C684" s="144" t="s">
        <v>130</v>
      </c>
      <c r="D684" s="146" t="s">
        <v>565</v>
      </c>
      <c r="E684" s="146"/>
      <c r="F684" s="600">
        <v>29700</v>
      </c>
    </row>
    <row r="685" spans="1:6" s="28" customFormat="1" ht="21.75" customHeight="1">
      <c r="A685" s="495"/>
      <c r="B685" s="599" t="s">
        <v>1356</v>
      </c>
      <c r="C685" s="144" t="s">
        <v>130</v>
      </c>
      <c r="D685" s="146" t="s">
        <v>565</v>
      </c>
      <c r="E685" s="146"/>
      <c r="F685" s="600">
        <v>42900</v>
      </c>
    </row>
    <row r="686" spans="1:6" s="28" customFormat="1" ht="21.75" customHeight="1">
      <c r="A686" s="495"/>
      <c r="B686" s="599" t="s">
        <v>1351</v>
      </c>
      <c r="C686" s="144" t="s">
        <v>130</v>
      </c>
      <c r="D686" s="146" t="s">
        <v>565</v>
      </c>
      <c r="E686" s="146"/>
      <c r="F686" s="600">
        <v>34100</v>
      </c>
    </row>
    <row r="687" spans="1:6" s="28" customFormat="1" ht="21.75" customHeight="1">
      <c r="A687" s="498">
        <v>2</v>
      </c>
      <c r="B687" s="362" t="s">
        <v>736</v>
      </c>
      <c r="C687" s="499"/>
      <c r="D687" s="499"/>
      <c r="E687" s="499"/>
      <c r="F687" s="499"/>
    </row>
    <row r="688" spans="1:6" s="28" customFormat="1" ht="61.5" customHeight="1">
      <c r="A688" s="500" t="s">
        <v>770</v>
      </c>
      <c r="B688" s="940" t="s">
        <v>1641</v>
      </c>
      <c r="C688" s="941"/>
      <c r="D688" s="941"/>
      <c r="E688" s="941"/>
      <c r="F688" s="942"/>
    </row>
    <row r="689" spans="1:6" s="28" customFormat="1" ht="21.75" customHeight="1">
      <c r="A689" s="500"/>
      <c r="B689" s="363" t="s">
        <v>1709</v>
      </c>
      <c r="C689" s="349"/>
      <c r="D689" s="235"/>
      <c r="E689" s="81"/>
      <c r="F689" s="81"/>
    </row>
    <row r="690" spans="1:6" s="28" customFormat="1" ht="21.75" customHeight="1">
      <c r="A690" s="500"/>
      <c r="B690" s="82" t="s">
        <v>206</v>
      </c>
      <c r="C690" s="349" t="s">
        <v>1201</v>
      </c>
      <c r="D690" s="235" t="s">
        <v>167</v>
      </c>
      <c r="E690" s="81"/>
      <c r="F690" s="81">
        <v>102000</v>
      </c>
    </row>
    <row r="691" spans="1:6" s="28" customFormat="1" ht="21.75" customHeight="1">
      <c r="A691" s="500"/>
      <c r="B691" s="82" t="s">
        <v>207</v>
      </c>
      <c r="C691" s="235" t="s">
        <v>130</v>
      </c>
      <c r="D691" s="235" t="s">
        <v>167</v>
      </c>
      <c r="E691" s="81"/>
      <c r="F691" s="81">
        <v>106000</v>
      </c>
    </row>
    <row r="692" spans="1:6" s="28" customFormat="1" ht="21.75" customHeight="1">
      <c r="A692" s="500"/>
      <c r="B692" s="82" t="s">
        <v>208</v>
      </c>
      <c r="C692" s="235" t="s">
        <v>130</v>
      </c>
      <c r="D692" s="235" t="s">
        <v>167</v>
      </c>
      <c r="E692" s="81"/>
      <c r="F692" s="81">
        <v>112000</v>
      </c>
    </row>
    <row r="693" spans="1:6" s="28" customFormat="1" ht="21.75" customHeight="1">
      <c r="A693" s="500"/>
      <c r="B693" s="82" t="s">
        <v>210</v>
      </c>
      <c r="C693" s="235" t="s">
        <v>130</v>
      </c>
      <c r="D693" s="235" t="s">
        <v>167</v>
      </c>
      <c r="E693" s="81"/>
      <c r="F693" s="81">
        <v>123000</v>
      </c>
    </row>
    <row r="694" spans="1:6" s="28" customFormat="1" ht="21.75" customHeight="1">
      <c r="A694" s="500"/>
      <c r="B694" s="82" t="s">
        <v>442</v>
      </c>
      <c r="C694" s="235" t="s">
        <v>130</v>
      </c>
      <c r="D694" s="235" t="s">
        <v>167</v>
      </c>
      <c r="E694" s="81"/>
      <c r="F694" s="81">
        <v>127000</v>
      </c>
    </row>
    <row r="695" spans="1:6" s="28" customFormat="1" ht="21.75" customHeight="1">
      <c r="A695" s="500"/>
      <c r="B695" s="82" t="s">
        <v>1190</v>
      </c>
      <c r="C695" s="235" t="s">
        <v>130</v>
      </c>
      <c r="D695" s="235" t="s">
        <v>167</v>
      </c>
      <c r="E695" s="81"/>
      <c r="F695" s="81">
        <v>131000</v>
      </c>
    </row>
    <row r="696" spans="1:6" s="28" customFormat="1" ht="38.25" customHeight="1">
      <c r="A696" s="500"/>
      <c r="B696" s="364" t="s">
        <v>1794</v>
      </c>
      <c r="C696" s="475"/>
      <c r="D696" s="235"/>
      <c r="E696" s="81"/>
      <c r="F696" s="81"/>
    </row>
    <row r="697" spans="1:6" s="28" customFormat="1" ht="36.75" customHeight="1">
      <c r="A697" s="500"/>
      <c r="B697" s="82" t="s">
        <v>206</v>
      </c>
      <c r="C697" s="634" t="s">
        <v>1203</v>
      </c>
      <c r="D697" s="235" t="s">
        <v>167</v>
      </c>
      <c r="E697" s="81"/>
      <c r="F697" s="81">
        <v>105000</v>
      </c>
    </row>
    <row r="698" spans="1:6" s="28" customFormat="1" ht="21.75" customHeight="1">
      <c r="A698" s="500"/>
      <c r="B698" s="82" t="s">
        <v>207</v>
      </c>
      <c r="C698" s="235" t="s">
        <v>130</v>
      </c>
      <c r="D698" s="235" t="s">
        <v>130</v>
      </c>
      <c r="E698" s="81"/>
      <c r="F698" s="81">
        <v>109000</v>
      </c>
    </row>
    <row r="699" spans="1:6" s="28" customFormat="1" ht="21.75" customHeight="1">
      <c r="A699" s="500"/>
      <c r="B699" s="82" t="s">
        <v>208</v>
      </c>
      <c r="C699" s="235" t="s">
        <v>130</v>
      </c>
      <c r="D699" s="235" t="s">
        <v>130</v>
      </c>
      <c r="E699" s="81"/>
      <c r="F699" s="81">
        <v>115000</v>
      </c>
    </row>
    <row r="700" spans="1:6" s="28" customFormat="1" ht="21.75" customHeight="1">
      <c r="A700" s="500"/>
      <c r="B700" s="82" t="s">
        <v>209</v>
      </c>
      <c r="C700" s="235" t="s">
        <v>130</v>
      </c>
      <c r="D700" s="235" t="s">
        <v>130</v>
      </c>
      <c r="E700" s="81"/>
      <c r="F700" s="81">
        <v>120000</v>
      </c>
    </row>
    <row r="701" spans="1:6" s="28" customFormat="1" ht="21.75" customHeight="1">
      <c r="A701" s="500"/>
      <c r="B701" s="82" t="s">
        <v>210</v>
      </c>
      <c r="C701" s="235" t="s">
        <v>130</v>
      </c>
      <c r="D701" s="235" t="s">
        <v>130</v>
      </c>
      <c r="E701" s="81"/>
      <c r="F701" s="81">
        <v>127000</v>
      </c>
    </row>
    <row r="702" spans="1:6" s="28" customFormat="1" ht="23.25" customHeight="1">
      <c r="A702" s="500"/>
      <c r="B702" s="334" t="s">
        <v>1795</v>
      </c>
      <c r="C702" s="349"/>
      <c r="D702" s="235"/>
      <c r="E702" s="81"/>
      <c r="F702" s="81"/>
    </row>
    <row r="703" spans="1:6" s="28" customFormat="1" ht="21.75" customHeight="1">
      <c r="A703" s="500"/>
      <c r="B703" s="82" t="s">
        <v>208</v>
      </c>
      <c r="C703" s="349" t="s">
        <v>1202</v>
      </c>
      <c r="D703" s="235" t="s">
        <v>167</v>
      </c>
      <c r="E703" s="81"/>
      <c r="F703" s="81">
        <v>126000</v>
      </c>
    </row>
    <row r="704" spans="1:6" s="28" customFormat="1" ht="21.75" customHeight="1">
      <c r="A704" s="500"/>
      <c r="B704" s="82" t="s">
        <v>210</v>
      </c>
      <c r="C704" s="349" t="s">
        <v>1204</v>
      </c>
      <c r="D704" s="235" t="s">
        <v>167</v>
      </c>
      <c r="E704" s="81"/>
      <c r="F704" s="81">
        <v>137000</v>
      </c>
    </row>
    <row r="705" spans="1:6" s="28" customFormat="1" ht="44.25" customHeight="1">
      <c r="A705" s="588" t="s">
        <v>771</v>
      </c>
      <c r="B705" s="1072" t="s">
        <v>1522</v>
      </c>
      <c r="C705" s="1073"/>
      <c r="D705" s="1073"/>
      <c r="E705" s="1073"/>
      <c r="F705" s="1074"/>
    </row>
    <row r="706" spans="1:6" s="28" customFormat="1" ht="18.75" customHeight="1">
      <c r="A706" s="589"/>
      <c r="B706" s="745" t="s">
        <v>1579</v>
      </c>
      <c r="D706" s="746"/>
      <c r="E706" s="747"/>
      <c r="F706" s="748"/>
    </row>
    <row r="707" spans="1:6" s="28" customFormat="1" ht="18.75">
      <c r="A707" s="233"/>
      <c r="B707" s="82" t="s">
        <v>206</v>
      </c>
      <c r="C707" s="749"/>
      <c r="D707" s="235" t="s">
        <v>167</v>
      </c>
      <c r="E707" s="81"/>
      <c r="F707" s="585">
        <v>84000</v>
      </c>
    </row>
    <row r="708" spans="1:6" s="28" customFormat="1" ht="18.75">
      <c r="A708" s="233"/>
      <c r="B708" s="82" t="s">
        <v>207</v>
      </c>
      <c r="C708" s="744"/>
      <c r="D708" s="235" t="s">
        <v>130</v>
      </c>
      <c r="E708" s="81"/>
      <c r="F708" s="585">
        <v>89000</v>
      </c>
    </row>
    <row r="709" spans="1:6" s="28" customFormat="1" ht="18.75">
      <c r="A709" s="233"/>
      <c r="B709" s="82" t="s">
        <v>208</v>
      </c>
      <c r="C709" s="1002" t="s">
        <v>468</v>
      </c>
      <c r="D709" s="235" t="s">
        <v>130</v>
      </c>
      <c r="E709" s="81"/>
      <c r="F709" s="585">
        <v>94000</v>
      </c>
    </row>
    <row r="710" spans="1:6" s="28" customFormat="1" ht="18.75">
      <c r="A710" s="233"/>
      <c r="B710" s="82" t="s">
        <v>1189</v>
      </c>
      <c r="C710" s="901"/>
      <c r="D710" s="235" t="s">
        <v>130</v>
      </c>
      <c r="E710" s="81"/>
      <c r="F710" s="585">
        <v>100000</v>
      </c>
    </row>
    <row r="711" spans="1:6" s="28" customFormat="1" ht="18.75">
      <c r="A711" s="233"/>
      <c r="B711" s="82" t="s">
        <v>210</v>
      </c>
      <c r="C711" s="901"/>
      <c r="D711" s="235" t="s">
        <v>130</v>
      </c>
      <c r="E711" s="81"/>
      <c r="F711" s="585">
        <v>105000</v>
      </c>
    </row>
    <row r="712" spans="1:6" s="28" customFormat="1" ht="18.75">
      <c r="A712" s="233"/>
      <c r="B712" s="82" t="s">
        <v>1190</v>
      </c>
      <c r="C712" s="901"/>
      <c r="D712" s="235" t="s">
        <v>130</v>
      </c>
      <c r="E712" s="81"/>
      <c r="F712" s="585">
        <v>114000</v>
      </c>
    </row>
    <row r="713" spans="1:6" s="28" customFormat="1" ht="18.75">
      <c r="A713" s="233"/>
      <c r="B713" s="82" t="s">
        <v>1191</v>
      </c>
      <c r="C713" s="901"/>
      <c r="D713" s="235" t="s">
        <v>130</v>
      </c>
      <c r="E713" s="81"/>
      <c r="F713" s="585">
        <v>123000</v>
      </c>
    </row>
    <row r="714" spans="1:6" s="28" customFormat="1" ht="22.5" customHeight="1">
      <c r="A714" s="233"/>
      <c r="B714" s="334" t="s">
        <v>1576</v>
      </c>
      <c r="C714" s="901"/>
      <c r="D714" s="235"/>
      <c r="E714" s="81"/>
      <c r="F714" s="365"/>
    </row>
    <row r="715" spans="1:6" s="28" customFormat="1" ht="21.75" customHeight="1">
      <c r="A715" s="233"/>
      <c r="B715" s="82" t="s">
        <v>207</v>
      </c>
      <c r="C715" s="901"/>
      <c r="D715" s="235" t="s">
        <v>167</v>
      </c>
      <c r="E715" s="81"/>
      <c r="F715" s="340">
        <v>95000</v>
      </c>
    </row>
    <row r="716" spans="1:6" s="28" customFormat="1" ht="21.75" customHeight="1">
      <c r="A716" s="233"/>
      <c r="B716" s="82" t="s">
        <v>208</v>
      </c>
      <c r="C716" s="901"/>
      <c r="D716" s="235" t="s">
        <v>130</v>
      </c>
      <c r="E716" s="81"/>
      <c r="F716" s="340">
        <v>99000</v>
      </c>
    </row>
    <row r="717" spans="1:6" s="28" customFormat="1" ht="21.75" customHeight="1">
      <c r="A717" s="233"/>
      <c r="B717" s="82" t="s">
        <v>1189</v>
      </c>
      <c r="C717" s="901"/>
      <c r="D717" s="235" t="s">
        <v>130</v>
      </c>
      <c r="E717" s="81"/>
      <c r="F717" s="340">
        <v>104000</v>
      </c>
    </row>
    <row r="718" spans="1:6" s="28" customFormat="1" ht="21.75" customHeight="1">
      <c r="A718" s="233"/>
      <c r="B718" s="82" t="s">
        <v>210</v>
      </c>
      <c r="C718" s="901"/>
      <c r="D718" s="235" t="s">
        <v>130</v>
      </c>
      <c r="E718" s="81"/>
      <c r="F718" s="340">
        <v>108000</v>
      </c>
    </row>
    <row r="719" spans="1:6" s="28" customFormat="1" ht="21.75" customHeight="1">
      <c r="A719" s="594"/>
      <c r="B719" s="595" t="s">
        <v>442</v>
      </c>
      <c r="C719" s="1003"/>
      <c r="D719" s="596" t="s">
        <v>130</v>
      </c>
      <c r="E719" s="597"/>
      <c r="F719" s="598">
        <v>112000</v>
      </c>
    </row>
    <row r="720" spans="1:6" s="28" customFormat="1" ht="41.25" customHeight="1">
      <c r="A720" s="589"/>
      <c r="B720" s="590" t="s">
        <v>1577</v>
      </c>
      <c r="C720" s="970" t="s">
        <v>469</v>
      </c>
      <c r="D720" s="591"/>
      <c r="E720" s="592"/>
      <c r="F720" s="593"/>
    </row>
    <row r="721" spans="1:6" s="28" customFormat="1" ht="21.75" customHeight="1">
      <c r="A721" s="233"/>
      <c r="B721" s="82" t="s">
        <v>206</v>
      </c>
      <c r="C721" s="971"/>
      <c r="D721" s="235" t="s">
        <v>130</v>
      </c>
      <c r="E721" s="81"/>
      <c r="F721" s="340">
        <v>89000</v>
      </c>
    </row>
    <row r="722" spans="1:6" s="28" customFormat="1" ht="21.75" customHeight="1">
      <c r="A722" s="233"/>
      <c r="B722" s="82" t="s">
        <v>208</v>
      </c>
      <c r="C722" s="971"/>
      <c r="D722" s="235" t="s">
        <v>130</v>
      </c>
      <c r="E722" s="81"/>
      <c r="F722" s="340">
        <v>98000</v>
      </c>
    </row>
    <row r="723" spans="1:6" s="28" customFormat="1" ht="21.75" customHeight="1">
      <c r="A723" s="233"/>
      <c r="B723" s="82" t="s">
        <v>210</v>
      </c>
      <c r="C723" s="971"/>
      <c r="D723" s="235" t="s">
        <v>130</v>
      </c>
      <c r="E723" s="81"/>
      <c r="F723" s="340">
        <v>107000</v>
      </c>
    </row>
    <row r="724" spans="1:6" s="28" customFormat="1" ht="45.75" customHeight="1">
      <c r="A724" s="233"/>
      <c r="B724" s="334" t="s">
        <v>1578</v>
      </c>
      <c r="C724" s="581"/>
      <c r="D724" s="235"/>
      <c r="E724" s="81"/>
      <c r="F724" s="340"/>
    </row>
    <row r="725" spans="1:6" s="28" customFormat="1" ht="21.75" customHeight="1">
      <c r="A725" s="233"/>
      <c r="B725" s="82" t="s">
        <v>208</v>
      </c>
      <c r="C725" s="581"/>
      <c r="D725" s="235" t="s">
        <v>167</v>
      </c>
      <c r="E725" s="81"/>
      <c r="F725" s="340">
        <v>114000</v>
      </c>
    </row>
    <row r="726" spans="1:6" s="28" customFormat="1" ht="21.75" customHeight="1">
      <c r="A726" s="233"/>
      <c r="B726" s="82" t="s">
        <v>210</v>
      </c>
      <c r="C726" s="581"/>
      <c r="D726" s="235" t="s">
        <v>167</v>
      </c>
      <c r="E726" s="81"/>
      <c r="F726" s="340">
        <v>124000</v>
      </c>
    </row>
    <row r="727" spans="1:6" s="28" customFormat="1" ht="21.75" customHeight="1">
      <c r="A727" s="488" t="s">
        <v>773</v>
      </c>
      <c r="B727" s="586" t="s">
        <v>799</v>
      </c>
      <c r="C727" s="358"/>
      <c r="D727" s="494"/>
      <c r="E727" s="587"/>
      <c r="F727" s="359"/>
    </row>
    <row r="728" spans="1:6" s="28" customFormat="1" ht="21.75" customHeight="1">
      <c r="A728" s="501">
        <v>1</v>
      </c>
      <c r="B728" s="306" t="s">
        <v>737</v>
      </c>
      <c r="C728" s="502"/>
      <c r="D728" s="294"/>
      <c r="E728" s="295"/>
      <c r="F728" s="295"/>
    </row>
    <row r="729" spans="1:6" s="28" customFormat="1" ht="21.75" customHeight="1">
      <c r="A729" s="238"/>
      <c r="B729" s="253" t="s">
        <v>95</v>
      </c>
      <c r="C729" s="244"/>
      <c r="D729" s="236" t="s">
        <v>868</v>
      </c>
      <c r="E729" s="241"/>
      <c r="F729" s="241">
        <v>550000</v>
      </c>
    </row>
    <row r="730" spans="1:6" s="28" customFormat="1" ht="21.75" customHeight="1">
      <c r="A730" s="238"/>
      <c r="B730" s="253" t="s">
        <v>103</v>
      </c>
      <c r="C730" s="244"/>
      <c r="D730" s="236" t="s">
        <v>130</v>
      </c>
      <c r="E730" s="241"/>
      <c r="F730" s="241">
        <v>455000</v>
      </c>
    </row>
    <row r="731" spans="1:6" s="28" customFormat="1" ht="21.75" customHeight="1">
      <c r="A731" s="238"/>
      <c r="B731" s="253" t="s">
        <v>89</v>
      </c>
      <c r="C731" s="244"/>
      <c r="D731" s="236" t="s">
        <v>130</v>
      </c>
      <c r="E731" s="241"/>
      <c r="F731" s="241">
        <v>450000</v>
      </c>
    </row>
    <row r="732" spans="1:6" s="28" customFormat="1" ht="21.75" customHeight="1">
      <c r="A732" s="238"/>
      <c r="B732" s="253" t="s">
        <v>162</v>
      </c>
      <c r="C732" s="244"/>
      <c r="D732" s="236" t="s">
        <v>130</v>
      </c>
      <c r="E732" s="241"/>
      <c r="F732" s="241">
        <v>415000</v>
      </c>
    </row>
    <row r="733" spans="1:6" s="28" customFormat="1" ht="21.75" customHeight="1">
      <c r="A733" s="238"/>
      <c r="B733" s="253" t="s">
        <v>947</v>
      </c>
      <c r="C733" s="244"/>
      <c r="D733" s="236" t="s">
        <v>130</v>
      </c>
      <c r="E733" s="241"/>
      <c r="F733" s="241">
        <v>480000</v>
      </c>
    </row>
    <row r="734" spans="1:6" s="28" customFormat="1" ht="21.75" customHeight="1">
      <c r="A734" s="238"/>
      <c r="B734" s="253" t="s">
        <v>102</v>
      </c>
      <c r="C734" s="244"/>
      <c r="D734" s="236" t="s">
        <v>130</v>
      </c>
      <c r="E734" s="241"/>
      <c r="F734" s="241">
        <v>530000</v>
      </c>
    </row>
    <row r="735" spans="1:6" s="28" customFormat="1" ht="21.75" customHeight="1">
      <c r="A735" s="238"/>
      <c r="B735" s="253" t="s">
        <v>96</v>
      </c>
      <c r="C735" s="244"/>
      <c r="D735" s="236" t="s">
        <v>130</v>
      </c>
      <c r="E735" s="241"/>
      <c r="F735" s="241">
        <v>260000</v>
      </c>
    </row>
    <row r="736" spans="1:6" s="28" customFormat="1" ht="21.75" customHeight="1">
      <c r="A736" s="238"/>
      <c r="B736" s="253" t="s">
        <v>108</v>
      </c>
      <c r="C736" s="244"/>
      <c r="D736" s="236" t="s">
        <v>130</v>
      </c>
      <c r="E736" s="241"/>
      <c r="F736" s="241">
        <v>155000</v>
      </c>
    </row>
    <row r="737" spans="1:6" s="28" customFormat="1" ht="21.75" customHeight="1">
      <c r="A737" s="238">
        <v>2</v>
      </c>
      <c r="B737" s="308" t="s">
        <v>738</v>
      </c>
      <c r="C737" s="244"/>
      <c r="D737" s="236"/>
      <c r="E737" s="241"/>
      <c r="F737" s="241"/>
    </row>
    <row r="738" spans="1:6" s="28" customFormat="1" ht="42" customHeight="1">
      <c r="A738" s="238"/>
      <c r="B738" s="309" t="s">
        <v>1160</v>
      </c>
      <c r="C738" s="244"/>
      <c r="D738" s="236" t="s">
        <v>868</v>
      </c>
      <c r="E738" s="241"/>
      <c r="F738" s="242">
        <v>1200000</v>
      </c>
    </row>
    <row r="739" spans="1:6" s="28" customFormat="1" ht="39">
      <c r="A739" s="238"/>
      <c r="B739" s="309" t="s">
        <v>1158</v>
      </c>
      <c r="C739" s="244"/>
      <c r="D739" s="236" t="s">
        <v>130</v>
      </c>
      <c r="E739" s="241"/>
      <c r="F739" s="242">
        <v>1100000</v>
      </c>
    </row>
    <row r="740" spans="1:6" s="28" customFormat="1" ht="39">
      <c r="A740" s="238"/>
      <c r="B740" s="309" t="s">
        <v>1541</v>
      </c>
      <c r="C740" s="513"/>
      <c r="D740" s="236" t="s">
        <v>130</v>
      </c>
      <c r="E740" s="241"/>
      <c r="F740" s="242">
        <v>2500000</v>
      </c>
    </row>
    <row r="741" spans="1:6" s="28" customFormat="1" ht="39">
      <c r="A741" s="238"/>
      <c r="B741" s="309" t="s">
        <v>1159</v>
      </c>
      <c r="C741" s="513"/>
      <c r="D741" s="236" t="s">
        <v>130</v>
      </c>
      <c r="E741" s="241"/>
      <c r="F741" s="242">
        <v>2500000</v>
      </c>
    </row>
    <row r="742" spans="1:6" s="28" customFormat="1" ht="21">
      <c r="A742" s="238">
        <v>3</v>
      </c>
      <c r="B742" s="885" t="s">
        <v>739</v>
      </c>
      <c r="C742" s="886"/>
      <c r="D742" s="886"/>
      <c r="E742" s="887"/>
      <c r="F742" s="886"/>
    </row>
    <row r="743" spans="1:6" s="28" customFormat="1" ht="21">
      <c r="A743" s="238" t="s">
        <v>770</v>
      </c>
      <c r="B743" s="310" t="s">
        <v>801</v>
      </c>
      <c r="C743" s="465"/>
      <c r="D743" s="465"/>
      <c r="E743" s="311"/>
      <c r="F743" s="465"/>
    </row>
    <row r="744" spans="1:6" s="28" customFormat="1" ht="58.5">
      <c r="A744" s="238"/>
      <c r="B744" s="309" t="s">
        <v>236</v>
      </c>
      <c r="C744" s="244"/>
      <c r="D744" s="236" t="s">
        <v>868</v>
      </c>
      <c r="E744" s="241"/>
      <c r="F744" s="242">
        <v>750000</v>
      </c>
    </row>
    <row r="745" spans="1:6" s="28" customFormat="1" ht="58.5">
      <c r="A745" s="238"/>
      <c r="B745" s="309" t="s">
        <v>237</v>
      </c>
      <c r="C745" s="244"/>
      <c r="D745" s="236" t="s">
        <v>868</v>
      </c>
      <c r="E745" s="241"/>
      <c r="F745" s="242">
        <v>950000</v>
      </c>
    </row>
    <row r="746" spans="1:6" s="28" customFormat="1" ht="21">
      <c r="A746" s="238" t="s">
        <v>771</v>
      </c>
      <c r="B746" s="312" t="s">
        <v>800</v>
      </c>
      <c r="C746" s="244"/>
      <c r="D746" s="236"/>
      <c r="E746" s="241"/>
      <c r="F746" s="242"/>
    </row>
    <row r="747" spans="1:6" s="28" customFormat="1" ht="58.5">
      <c r="A747" s="238"/>
      <c r="B747" s="309" t="s">
        <v>83</v>
      </c>
      <c r="C747" s="244"/>
      <c r="D747" s="236" t="s">
        <v>868</v>
      </c>
      <c r="E747" s="241"/>
      <c r="F747" s="242">
        <v>860000</v>
      </c>
    </row>
    <row r="748" spans="1:6" s="28" customFormat="1" ht="58.5">
      <c r="A748" s="238"/>
      <c r="B748" s="309" t="s">
        <v>82</v>
      </c>
      <c r="C748" s="244"/>
      <c r="D748" s="236" t="s">
        <v>130</v>
      </c>
      <c r="E748" s="241"/>
      <c r="F748" s="242">
        <v>1000000</v>
      </c>
    </row>
    <row r="749" spans="1:6" s="28" customFormat="1" ht="37.5" customHeight="1">
      <c r="A749" s="238"/>
      <c r="B749" s="313" t="s">
        <v>116</v>
      </c>
      <c r="C749" s="244"/>
      <c r="D749" s="236" t="s">
        <v>130</v>
      </c>
      <c r="E749" s="241"/>
      <c r="F749" s="242"/>
    </row>
    <row r="750" spans="1:6" s="28" customFormat="1" ht="21">
      <c r="A750" s="238" t="s">
        <v>775</v>
      </c>
      <c r="B750" s="308" t="s">
        <v>1365</v>
      </c>
      <c r="C750" s="514" t="s">
        <v>307</v>
      </c>
      <c r="D750" s="515"/>
      <c r="E750" s="515"/>
      <c r="F750" s="515"/>
    </row>
    <row r="751" spans="1:6" s="28" customFormat="1" ht="37.5">
      <c r="A751" s="238"/>
      <c r="B751" s="245" t="s">
        <v>14</v>
      </c>
      <c r="C751" s="244" t="s">
        <v>130</v>
      </c>
      <c r="D751" s="236" t="s">
        <v>868</v>
      </c>
      <c r="E751" s="242"/>
      <c r="F751" s="242">
        <v>1100000</v>
      </c>
    </row>
    <row r="752" spans="1:6" s="28" customFormat="1" ht="37.5">
      <c r="A752" s="238"/>
      <c r="B752" s="245" t="s">
        <v>357</v>
      </c>
      <c r="C752" s="244" t="s">
        <v>130</v>
      </c>
      <c r="D752" s="236" t="s">
        <v>130</v>
      </c>
      <c r="E752" s="242"/>
      <c r="F752" s="242">
        <v>1235000</v>
      </c>
    </row>
    <row r="753" spans="1:6" s="28" customFormat="1" ht="37.5">
      <c r="A753" s="238"/>
      <c r="B753" s="245" t="s">
        <v>603</v>
      </c>
      <c r="C753" s="244" t="s">
        <v>130</v>
      </c>
      <c r="D753" s="236" t="s">
        <v>130</v>
      </c>
      <c r="E753" s="242"/>
      <c r="F753" s="242">
        <v>1250000</v>
      </c>
    </row>
    <row r="754" spans="1:6" s="28" customFormat="1" ht="37.5">
      <c r="A754" s="238"/>
      <c r="B754" s="245" t="s">
        <v>604</v>
      </c>
      <c r="C754" s="244" t="s">
        <v>130</v>
      </c>
      <c r="D754" s="236" t="s">
        <v>130</v>
      </c>
      <c r="E754" s="242"/>
      <c r="F754" s="242">
        <v>1420000</v>
      </c>
    </row>
    <row r="755" spans="1:6" s="28" customFormat="1" ht="37.5">
      <c r="A755" s="238"/>
      <c r="B755" s="245" t="s">
        <v>358</v>
      </c>
      <c r="C755" s="244" t="s">
        <v>130</v>
      </c>
      <c r="D755" s="236" t="s">
        <v>130</v>
      </c>
      <c r="E755" s="242"/>
      <c r="F755" s="242">
        <v>1300000</v>
      </c>
    </row>
    <row r="756" spans="1:6" s="28" customFormat="1" ht="37.5">
      <c r="A756" s="238"/>
      <c r="B756" s="245" t="s">
        <v>359</v>
      </c>
      <c r="C756" s="244" t="s">
        <v>130</v>
      </c>
      <c r="D756" s="236" t="s">
        <v>130</v>
      </c>
      <c r="E756" s="242"/>
      <c r="F756" s="242">
        <v>1650000</v>
      </c>
    </row>
    <row r="757" spans="1:6" s="28" customFormat="1" ht="37.5">
      <c r="A757" s="238"/>
      <c r="B757" s="245" t="s">
        <v>360</v>
      </c>
      <c r="C757" s="244" t="s">
        <v>130</v>
      </c>
      <c r="D757" s="236" t="s">
        <v>130</v>
      </c>
      <c r="E757" s="242"/>
      <c r="F757" s="242">
        <v>1750000</v>
      </c>
    </row>
    <row r="758" spans="1:6" s="28" customFormat="1" ht="37.5">
      <c r="A758" s="238"/>
      <c r="B758" s="245" t="s">
        <v>361</v>
      </c>
      <c r="C758" s="244" t="s">
        <v>130</v>
      </c>
      <c r="D758" s="236" t="s">
        <v>130</v>
      </c>
      <c r="E758" s="242"/>
      <c r="F758" s="242">
        <v>2150000</v>
      </c>
    </row>
    <row r="759" spans="1:6" s="28" customFormat="1" ht="37.5">
      <c r="A759" s="238"/>
      <c r="B759" s="245" t="s">
        <v>351</v>
      </c>
      <c r="C759" s="244" t="s">
        <v>130</v>
      </c>
      <c r="D759" s="236" t="s">
        <v>130</v>
      </c>
      <c r="E759" s="242"/>
      <c r="F759" s="242">
        <v>1700000</v>
      </c>
    </row>
    <row r="760" spans="1:6" s="28" customFormat="1" ht="37.5">
      <c r="A760" s="238"/>
      <c r="B760" s="245" t="s">
        <v>362</v>
      </c>
      <c r="C760" s="244" t="s">
        <v>130</v>
      </c>
      <c r="D760" s="236" t="s">
        <v>130</v>
      </c>
      <c r="E760" s="242"/>
      <c r="F760" s="242">
        <v>2050000</v>
      </c>
    </row>
    <row r="761" spans="1:6" s="28" customFormat="1" ht="37.5">
      <c r="A761" s="238"/>
      <c r="B761" s="245" t="s">
        <v>21</v>
      </c>
      <c r="C761" s="244" t="s">
        <v>130</v>
      </c>
      <c r="D761" s="236" t="s">
        <v>130</v>
      </c>
      <c r="E761" s="242"/>
      <c r="F761" s="242">
        <v>1200000</v>
      </c>
    </row>
    <row r="762" spans="1:6" s="28" customFormat="1" ht="37.5">
      <c r="A762" s="238"/>
      <c r="B762" s="245" t="s">
        <v>363</v>
      </c>
      <c r="C762" s="244" t="s">
        <v>130</v>
      </c>
      <c r="D762" s="236" t="s">
        <v>130</v>
      </c>
      <c r="E762" s="242"/>
      <c r="F762" s="242">
        <v>1350000</v>
      </c>
    </row>
    <row r="763" spans="1:6" s="28" customFormat="1" ht="37.5">
      <c r="A763" s="238"/>
      <c r="B763" s="245" t="s">
        <v>605</v>
      </c>
      <c r="C763" s="244" t="s">
        <v>130</v>
      </c>
      <c r="D763" s="236" t="s">
        <v>130</v>
      </c>
      <c r="E763" s="242"/>
      <c r="F763" s="242">
        <v>1350000</v>
      </c>
    </row>
    <row r="764" spans="1:6" s="28" customFormat="1" ht="37.5">
      <c r="A764" s="238"/>
      <c r="B764" s="245" t="s">
        <v>606</v>
      </c>
      <c r="C764" s="244" t="s">
        <v>130</v>
      </c>
      <c r="D764" s="236" t="s">
        <v>130</v>
      </c>
      <c r="E764" s="242"/>
      <c r="F764" s="242">
        <v>1540000</v>
      </c>
    </row>
    <row r="765" spans="1:6" s="55" customFormat="1" ht="37.5">
      <c r="A765" s="238"/>
      <c r="B765" s="263" t="s">
        <v>22</v>
      </c>
      <c r="C765" s="244" t="s">
        <v>130</v>
      </c>
      <c r="D765" s="236" t="s">
        <v>130</v>
      </c>
      <c r="E765" s="242"/>
      <c r="F765" s="242">
        <v>1420000</v>
      </c>
    </row>
    <row r="766" spans="1:6" s="55" customFormat="1" ht="37.5">
      <c r="A766" s="238"/>
      <c r="B766" s="263" t="s">
        <v>23</v>
      </c>
      <c r="C766" s="244" t="s">
        <v>130</v>
      </c>
      <c r="D766" s="236" t="s">
        <v>130</v>
      </c>
      <c r="E766" s="242"/>
      <c r="F766" s="242">
        <v>1740000</v>
      </c>
    </row>
    <row r="767" spans="1:6" s="55" customFormat="1" ht="37.5">
      <c r="A767" s="238"/>
      <c r="B767" s="263" t="s">
        <v>24</v>
      </c>
      <c r="C767" s="244" t="s">
        <v>130</v>
      </c>
      <c r="D767" s="236" t="s">
        <v>130</v>
      </c>
      <c r="E767" s="242"/>
      <c r="F767" s="242">
        <v>1980000</v>
      </c>
    </row>
    <row r="768" spans="1:6" s="55" customFormat="1" ht="37.5">
      <c r="A768" s="238"/>
      <c r="B768" s="245" t="s">
        <v>25</v>
      </c>
      <c r="C768" s="244" t="s">
        <v>130</v>
      </c>
      <c r="D768" s="236" t="s">
        <v>130</v>
      </c>
      <c r="E768" s="242"/>
      <c r="F768" s="242">
        <v>2350000</v>
      </c>
    </row>
    <row r="769" spans="1:6" s="28" customFormat="1" ht="37.5">
      <c r="A769" s="238"/>
      <c r="B769" s="245" t="s">
        <v>350</v>
      </c>
      <c r="C769" s="244" t="s">
        <v>130</v>
      </c>
      <c r="D769" s="236" t="s">
        <v>130</v>
      </c>
      <c r="E769" s="242"/>
      <c r="F769" s="242">
        <v>1900000</v>
      </c>
    </row>
    <row r="770" spans="1:6" s="57" customFormat="1" ht="37.5">
      <c r="A770" s="238"/>
      <c r="B770" s="245" t="s">
        <v>364</v>
      </c>
      <c r="C770" s="244" t="s">
        <v>130</v>
      </c>
      <c r="D770" s="236" t="s">
        <v>130</v>
      </c>
      <c r="E770" s="242"/>
      <c r="F770" s="242">
        <v>2260000</v>
      </c>
    </row>
    <row r="771" spans="1:6" s="55" customFormat="1" ht="41.25" customHeight="1">
      <c r="A771" s="284">
        <v>4</v>
      </c>
      <c r="B771" s="1083" t="s">
        <v>1163</v>
      </c>
      <c r="C771" s="1059"/>
      <c r="D771" s="1059"/>
      <c r="E771" s="1059"/>
      <c r="F771" s="1060"/>
    </row>
    <row r="772" spans="1:6" s="55" customFormat="1" ht="21.75" customHeight="1">
      <c r="A772" s="284" t="s">
        <v>770</v>
      </c>
      <c r="B772" s="538" t="s">
        <v>1331</v>
      </c>
      <c r="C772" s="286"/>
      <c r="D772" s="258"/>
      <c r="E772" s="264"/>
      <c r="F772" s="287"/>
    </row>
    <row r="773" spans="1:6" s="55" customFormat="1" ht="21.75" customHeight="1">
      <c r="A773" s="284"/>
      <c r="B773" s="285" t="s">
        <v>1166</v>
      </c>
      <c r="C773" s="286"/>
      <c r="D773" s="258" t="s">
        <v>62</v>
      </c>
      <c r="E773" s="264"/>
      <c r="F773" s="287">
        <v>1900000</v>
      </c>
    </row>
    <row r="774" spans="1:6" s="55" customFormat="1" ht="21.75" customHeight="1">
      <c r="A774" s="284"/>
      <c r="B774" s="285" t="s">
        <v>1167</v>
      </c>
      <c r="C774" s="286"/>
      <c r="D774" s="314" t="s">
        <v>676</v>
      </c>
      <c r="E774" s="264"/>
      <c r="F774" s="287">
        <v>1950000</v>
      </c>
    </row>
    <row r="775" spans="1:6" s="55" customFormat="1" ht="21.75" customHeight="1">
      <c r="A775" s="284"/>
      <c r="B775" s="285" t="s">
        <v>1168</v>
      </c>
      <c r="C775" s="286"/>
      <c r="D775" s="258" t="s">
        <v>62</v>
      </c>
      <c r="E775" s="264"/>
      <c r="F775" s="287">
        <v>1800000</v>
      </c>
    </row>
    <row r="776" spans="1:6" s="55" customFormat="1" ht="21.75" customHeight="1">
      <c r="A776" s="284"/>
      <c r="B776" s="285" t="s">
        <v>1169</v>
      </c>
      <c r="C776" s="286"/>
      <c r="D776" s="314" t="s">
        <v>676</v>
      </c>
      <c r="E776" s="264"/>
      <c r="F776" s="287">
        <v>1850000</v>
      </c>
    </row>
    <row r="777" spans="1:6" s="55" customFormat="1" ht="21.75" customHeight="1">
      <c r="A777" s="284" t="s">
        <v>771</v>
      </c>
      <c r="B777" s="312" t="s">
        <v>1330</v>
      </c>
      <c r="C777" s="286"/>
      <c r="D777" s="258"/>
      <c r="E777" s="264"/>
      <c r="F777" s="287"/>
    </row>
    <row r="778" spans="1:6" s="55" customFormat="1" ht="21.75" customHeight="1">
      <c r="A778" s="284"/>
      <c r="B778" s="285" t="s">
        <v>1165</v>
      </c>
      <c r="C778" s="286"/>
      <c r="D778" s="258" t="s">
        <v>62</v>
      </c>
      <c r="E778" s="264"/>
      <c r="F778" s="287">
        <v>2100000</v>
      </c>
    </row>
    <row r="779" spans="1:6" s="55" customFormat="1" ht="21.75" customHeight="1">
      <c r="A779" s="284"/>
      <c r="B779" s="285" t="s">
        <v>1164</v>
      </c>
      <c r="C779" s="286"/>
      <c r="D779" s="314" t="s">
        <v>676</v>
      </c>
      <c r="E779" s="264"/>
      <c r="F779" s="287">
        <v>1800000</v>
      </c>
    </row>
    <row r="780" spans="1:6" s="55" customFormat="1" ht="21.75" customHeight="1">
      <c r="A780" s="284"/>
      <c r="B780" s="285" t="s">
        <v>1170</v>
      </c>
      <c r="C780" s="577"/>
      <c r="D780" s="314" t="s">
        <v>676</v>
      </c>
      <c r="E780" s="264"/>
      <c r="F780" s="287">
        <v>1950000</v>
      </c>
    </row>
    <row r="781" spans="1:6" s="28" customFormat="1" ht="39" customHeight="1">
      <c r="A781" s="284">
        <v>5</v>
      </c>
      <c r="B781" s="1077" t="s">
        <v>1162</v>
      </c>
      <c r="C781" s="909"/>
      <c r="D781" s="909"/>
      <c r="E781" s="909"/>
      <c r="F781" s="910"/>
    </row>
    <row r="782" spans="1:6" s="28" customFormat="1" ht="21.75" customHeight="1">
      <c r="A782" s="284"/>
      <c r="B782" s="246" t="s">
        <v>253</v>
      </c>
      <c r="C782" s="281" t="s">
        <v>92</v>
      </c>
      <c r="D782" s="258" t="s">
        <v>867</v>
      </c>
      <c r="E782" s="264">
        <v>2400000</v>
      </c>
      <c r="F782" s="287"/>
    </row>
    <row r="783" spans="1:6" s="28" customFormat="1" ht="21.75" customHeight="1">
      <c r="A783" s="284"/>
      <c r="B783" s="246" t="s">
        <v>254</v>
      </c>
      <c r="C783" s="286"/>
      <c r="D783" s="258" t="s">
        <v>130</v>
      </c>
      <c r="E783" s="264">
        <v>2800000</v>
      </c>
      <c r="F783" s="287"/>
    </row>
    <row r="784" spans="1:6" s="28" customFormat="1" ht="21.75" customHeight="1">
      <c r="A784" s="284"/>
      <c r="B784" s="246" t="s">
        <v>255</v>
      </c>
      <c r="C784" s="286"/>
      <c r="D784" s="258" t="s">
        <v>130</v>
      </c>
      <c r="E784" s="264">
        <v>2200000</v>
      </c>
      <c r="F784" s="287"/>
    </row>
    <row r="785" spans="1:6" s="28" customFormat="1" ht="21.75" customHeight="1">
      <c r="A785" s="284"/>
      <c r="B785" s="246" t="s">
        <v>256</v>
      </c>
      <c r="C785" s="286"/>
      <c r="D785" s="258" t="s">
        <v>130</v>
      </c>
      <c r="E785" s="264">
        <v>2550000</v>
      </c>
      <c r="F785" s="287"/>
    </row>
    <row r="786" spans="1:6" s="28" customFormat="1" ht="21.75" customHeight="1">
      <c r="A786" s="284"/>
      <c r="B786" s="246" t="s">
        <v>257</v>
      </c>
      <c r="C786" s="286"/>
      <c r="D786" s="258" t="s">
        <v>130</v>
      </c>
      <c r="E786" s="264">
        <v>3400000</v>
      </c>
      <c r="F786" s="287"/>
    </row>
    <row r="787" spans="1:6" s="28" customFormat="1" ht="21.75" customHeight="1">
      <c r="A787" s="284"/>
      <c r="B787" s="246" t="s">
        <v>258</v>
      </c>
      <c r="C787" s="286"/>
      <c r="D787" s="258" t="s">
        <v>130</v>
      </c>
      <c r="E787" s="264">
        <v>4050000</v>
      </c>
      <c r="F787" s="287"/>
    </row>
    <row r="788" spans="1:6" s="28" customFormat="1" ht="21.75" customHeight="1">
      <c r="A788" s="284"/>
      <c r="B788" s="246" t="s">
        <v>259</v>
      </c>
      <c r="C788" s="286"/>
      <c r="D788" s="258" t="s">
        <v>130</v>
      </c>
      <c r="E788" s="264">
        <v>3200000</v>
      </c>
      <c r="F788" s="287"/>
    </row>
    <row r="789" spans="1:6" s="28" customFormat="1" ht="21.75" customHeight="1">
      <c r="A789" s="284"/>
      <c r="B789" s="246" t="s">
        <v>260</v>
      </c>
      <c r="C789" s="286"/>
      <c r="D789" s="258" t="s">
        <v>130</v>
      </c>
      <c r="E789" s="264">
        <v>3500000</v>
      </c>
      <c r="F789" s="287"/>
    </row>
    <row r="790" spans="1:6" s="28" customFormat="1" ht="21.75" customHeight="1">
      <c r="A790" s="488" t="s">
        <v>803</v>
      </c>
      <c r="B790" s="217" t="s">
        <v>802</v>
      </c>
      <c r="C790" s="503"/>
      <c r="D790" s="166"/>
      <c r="E790" s="167"/>
      <c r="F790" s="167"/>
    </row>
    <row r="791" spans="1:6" s="28" customFormat="1" ht="21.75" customHeight="1">
      <c r="A791" s="233">
        <v>1</v>
      </c>
      <c r="B791" s="363" t="s">
        <v>740</v>
      </c>
      <c r="C791" s="234"/>
      <c r="D791" s="235"/>
      <c r="E791" s="81"/>
      <c r="F791" s="81"/>
    </row>
    <row r="792" spans="1:6" s="28" customFormat="1" ht="21.75" customHeight="1">
      <c r="A792" s="83"/>
      <c r="B792" s="335" t="s">
        <v>185</v>
      </c>
      <c r="C792" s="216"/>
      <c r="D792" s="76" t="s">
        <v>1058</v>
      </c>
      <c r="E792" s="84"/>
      <c r="F792" s="84">
        <v>95000</v>
      </c>
    </row>
    <row r="793" spans="1:6" s="28" customFormat="1" ht="21.75" customHeight="1">
      <c r="A793" s="83"/>
      <c r="B793" s="335" t="s">
        <v>188</v>
      </c>
      <c r="C793" s="216"/>
      <c r="D793" s="76" t="s">
        <v>130</v>
      </c>
      <c r="E793" s="84"/>
      <c r="F793" s="84">
        <v>140000</v>
      </c>
    </row>
    <row r="794" spans="1:6" s="28" customFormat="1" ht="21.75" customHeight="1">
      <c r="A794" s="83"/>
      <c r="B794" s="335" t="s">
        <v>51</v>
      </c>
      <c r="C794" s="216"/>
      <c r="D794" s="76" t="s">
        <v>130</v>
      </c>
      <c r="E794" s="84"/>
      <c r="F794" s="84">
        <v>185000</v>
      </c>
    </row>
    <row r="795" spans="1:6" s="28" customFormat="1" ht="39.75" customHeight="1">
      <c r="A795" s="83">
        <v>2</v>
      </c>
      <c r="B795" s="979" t="s">
        <v>1037</v>
      </c>
      <c r="C795" s="980"/>
      <c r="D795" s="980"/>
      <c r="E795" s="980"/>
      <c r="F795" s="981"/>
    </row>
    <row r="796" spans="1:6" s="28" customFormat="1" ht="21.75">
      <c r="A796" s="83"/>
      <c r="B796" s="335" t="s">
        <v>707</v>
      </c>
      <c r="C796" s="216"/>
      <c r="D796" s="76" t="s">
        <v>1058</v>
      </c>
      <c r="E796" s="84"/>
      <c r="F796" s="84">
        <v>210000</v>
      </c>
    </row>
    <row r="797" spans="1:6" s="28" customFormat="1" ht="21.75">
      <c r="A797" s="83"/>
      <c r="B797" s="335" t="s">
        <v>708</v>
      </c>
      <c r="C797" s="216"/>
      <c r="D797" s="76" t="s">
        <v>1058</v>
      </c>
      <c r="E797" s="84"/>
      <c r="F797" s="84">
        <v>270000</v>
      </c>
    </row>
    <row r="798" spans="1:6" s="28" customFormat="1" ht="21.75">
      <c r="A798" s="83"/>
      <c r="B798" s="335" t="s">
        <v>709</v>
      </c>
      <c r="C798" s="216"/>
      <c r="D798" s="76" t="s">
        <v>1058</v>
      </c>
      <c r="E798" s="84"/>
      <c r="F798" s="84">
        <v>370000</v>
      </c>
    </row>
    <row r="799" spans="1:6" s="28" customFormat="1" ht="21.75">
      <c r="A799" s="83"/>
      <c r="B799" s="335" t="s">
        <v>710</v>
      </c>
      <c r="C799" s="216"/>
      <c r="D799" s="76" t="s">
        <v>1058</v>
      </c>
      <c r="E799" s="84"/>
      <c r="F799" s="84">
        <v>470000</v>
      </c>
    </row>
    <row r="800" spans="1:6" s="28" customFormat="1" ht="21">
      <c r="A800" s="209" t="s">
        <v>782</v>
      </c>
      <c r="B800" s="386" t="s">
        <v>804</v>
      </c>
      <c r="C800" s="489"/>
      <c r="D800" s="166"/>
      <c r="E800" s="169"/>
      <c r="F800" s="167"/>
    </row>
    <row r="801" spans="1:6" s="28" customFormat="1" ht="24.75" customHeight="1">
      <c r="A801" s="284">
        <v>1</v>
      </c>
      <c r="B801" s="982" t="s">
        <v>1555</v>
      </c>
      <c r="C801" s="983"/>
      <c r="D801" s="983"/>
      <c r="E801" s="983"/>
      <c r="F801" s="984"/>
    </row>
    <row r="802" spans="1:6" s="28" customFormat="1" ht="33">
      <c r="A802" s="284" t="s">
        <v>770</v>
      </c>
      <c r="B802" s="315" t="s">
        <v>114</v>
      </c>
      <c r="C802" s="504" t="s">
        <v>435</v>
      </c>
      <c r="D802" s="258"/>
      <c r="E802" s="287"/>
      <c r="F802" s="287"/>
    </row>
    <row r="803" spans="1:6" s="28" customFormat="1" ht="19.5">
      <c r="A803" s="284"/>
      <c r="B803" s="316" t="s">
        <v>703</v>
      </c>
      <c r="C803" s="505" t="s">
        <v>130</v>
      </c>
      <c r="D803" s="258" t="s">
        <v>59</v>
      </c>
      <c r="E803" s="287"/>
      <c r="F803" s="287">
        <v>7225</v>
      </c>
    </row>
    <row r="804" spans="1:6" s="28" customFormat="1" ht="18.75">
      <c r="A804" s="284"/>
      <c r="B804" s="317" t="s">
        <v>704</v>
      </c>
      <c r="C804" s="505" t="s">
        <v>130</v>
      </c>
      <c r="D804" s="258" t="s">
        <v>130</v>
      </c>
      <c r="E804" s="287"/>
      <c r="F804" s="287">
        <v>43480</v>
      </c>
    </row>
    <row r="805" spans="1:6" s="28" customFormat="1" ht="18.75">
      <c r="A805" s="284"/>
      <c r="B805" s="317" t="s">
        <v>1370</v>
      </c>
      <c r="C805" s="505" t="s">
        <v>130</v>
      </c>
      <c r="D805" s="258" t="s">
        <v>59</v>
      </c>
      <c r="E805" s="287"/>
      <c r="F805" s="287">
        <v>35480</v>
      </c>
    </row>
    <row r="806" spans="1:6" s="28" customFormat="1" ht="18.75">
      <c r="A806" s="284"/>
      <c r="B806" s="317" t="s">
        <v>1371</v>
      </c>
      <c r="C806" s="505" t="s">
        <v>130</v>
      </c>
      <c r="D806" s="258" t="s">
        <v>130</v>
      </c>
      <c r="E806" s="287"/>
      <c r="F806" s="287">
        <v>45480</v>
      </c>
    </row>
    <row r="807" spans="1:6" s="28" customFormat="1" ht="18.75">
      <c r="A807" s="284"/>
      <c r="B807" s="317" t="s">
        <v>1372</v>
      </c>
      <c r="C807" s="505" t="s">
        <v>130</v>
      </c>
      <c r="D807" s="258" t="s">
        <v>130</v>
      </c>
      <c r="E807" s="287"/>
      <c r="F807" s="287">
        <v>80100</v>
      </c>
    </row>
    <row r="808" spans="1:6" s="28" customFormat="1" ht="21">
      <c r="A808" s="284" t="s">
        <v>771</v>
      </c>
      <c r="B808" s="315" t="s">
        <v>1557</v>
      </c>
      <c r="C808" s="505" t="s">
        <v>130</v>
      </c>
      <c r="D808" s="258"/>
      <c r="E808" s="287"/>
      <c r="F808" s="287"/>
    </row>
    <row r="809" spans="1:6" s="28" customFormat="1" ht="19.5">
      <c r="A809" s="284"/>
      <c r="B809" s="318" t="s">
        <v>1059</v>
      </c>
      <c r="C809" s="505" t="s">
        <v>130</v>
      </c>
      <c r="D809" s="258" t="s">
        <v>59</v>
      </c>
      <c r="E809" s="287"/>
      <c r="F809" s="287">
        <v>9725</v>
      </c>
    </row>
    <row r="810" spans="1:6" s="28" customFormat="1" ht="18.75">
      <c r="A810" s="284"/>
      <c r="B810" s="317" t="s">
        <v>705</v>
      </c>
      <c r="C810" s="505" t="s">
        <v>130</v>
      </c>
      <c r="D810" s="258" t="s">
        <v>130</v>
      </c>
      <c r="E810" s="287"/>
      <c r="F810" s="287">
        <v>49440</v>
      </c>
    </row>
    <row r="811" spans="1:6" s="28" customFormat="1" ht="18.75">
      <c r="A811" s="284"/>
      <c r="B811" s="246" t="s">
        <v>706</v>
      </c>
      <c r="C811" s="505" t="s">
        <v>130</v>
      </c>
      <c r="D811" s="258" t="s">
        <v>130</v>
      </c>
      <c r="E811" s="287"/>
      <c r="F811" s="287">
        <v>64440</v>
      </c>
    </row>
    <row r="812" spans="1:6" s="28" customFormat="1" ht="18.75">
      <c r="A812" s="284"/>
      <c r="B812" s="246" t="s">
        <v>1373</v>
      </c>
      <c r="C812" s="505" t="s">
        <v>130</v>
      </c>
      <c r="D812" s="258" t="s">
        <v>130</v>
      </c>
      <c r="E812" s="287"/>
      <c r="F812" s="287">
        <v>74960</v>
      </c>
    </row>
    <row r="813" spans="1:6" s="28" customFormat="1" ht="18.75">
      <c r="A813" s="284"/>
      <c r="B813" s="246" t="s">
        <v>1374</v>
      </c>
      <c r="C813" s="505" t="s">
        <v>130</v>
      </c>
      <c r="D813" s="258" t="s">
        <v>130</v>
      </c>
      <c r="E813" s="287"/>
      <c r="F813" s="287">
        <v>99850</v>
      </c>
    </row>
    <row r="814" spans="1:6" s="28" customFormat="1" ht="18.75">
      <c r="A814" s="284"/>
      <c r="B814" s="246" t="s">
        <v>1375</v>
      </c>
      <c r="C814" s="505" t="s">
        <v>130</v>
      </c>
      <c r="D814" s="258" t="s">
        <v>130</v>
      </c>
      <c r="E814" s="287"/>
      <c r="F814" s="287">
        <v>132850</v>
      </c>
    </row>
    <row r="815" spans="1:6" s="28" customFormat="1" ht="21">
      <c r="A815" s="284" t="s">
        <v>775</v>
      </c>
      <c r="B815" s="319" t="s">
        <v>164</v>
      </c>
      <c r="C815" s="505" t="s">
        <v>130</v>
      </c>
      <c r="D815" s="258"/>
      <c r="E815" s="287"/>
      <c r="F815" s="287"/>
    </row>
    <row r="816" spans="1:6" s="28" customFormat="1" ht="41.25" customHeight="1">
      <c r="A816" s="284"/>
      <c r="B816" s="253" t="s">
        <v>1376</v>
      </c>
      <c r="C816" s="505" t="s">
        <v>130</v>
      </c>
      <c r="D816" s="258" t="s">
        <v>59</v>
      </c>
      <c r="E816" s="287"/>
      <c r="F816" s="264">
        <v>102000</v>
      </c>
    </row>
    <row r="817" spans="1:6" s="28" customFormat="1" ht="21">
      <c r="A817" s="238" t="s">
        <v>776</v>
      </c>
      <c r="B817" s="312" t="s">
        <v>869</v>
      </c>
      <c r="C817" s="505" t="s">
        <v>130</v>
      </c>
      <c r="D817" s="258"/>
      <c r="E817" s="287"/>
      <c r="F817" s="287"/>
    </row>
    <row r="818" spans="1:6" s="28" customFormat="1" ht="21">
      <c r="A818" s="238"/>
      <c r="B818" s="317" t="s">
        <v>326</v>
      </c>
      <c r="C818" s="505" t="s">
        <v>130</v>
      </c>
      <c r="D818" s="258" t="s">
        <v>59</v>
      </c>
      <c r="E818" s="287"/>
      <c r="F818" s="287">
        <v>135000</v>
      </c>
    </row>
    <row r="819" spans="1:6" s="55" customFormat="1" ht="21">
      <c r="A819" s="238"/>
      <c r="B819" s="317" t="s">
        <v>870</v>
      </c>
      <c r="C819" s="505" t="s">
        <v>130</v>
      </c>
      <c r="D819" s="258" t="s">
        <v>130</v>
      </c>
      <c r="E819" s="287"/>
      <c r="F819" s="287">
        <v>160000</v>
      </c>
    </row>
    <row r="820" spans="1:6" s="55" customFormat="1" ht="21">
      <c r="A820" s="238"/>
      <c r="B820" s="317" t="s">
        <v>871</v>
      </c>
      <c r="C820" s="505" t="s">
        <v>130</v>
      </c>
      <c r="D820" s="258" t="s">
        <v>130</v>
      </c>
      <c r="E820" s="287"/>
      <c r="F820" s="287">
        <v>240000</v>
      </c>
    </row>
    <row r="821" spans="1:6" s="28" customFormat="1" ht="18.75">
      <c r="A821" s="284" t="s">
        <v>777</v>
      </c>
      <c r="B821" s="312" t="s">
        <v>1515</v>
      </c>
      <c r="C821" s="505" t="s">
        <v>130</v>
      </c>
      <c r="D821" s="258"/>
      <c r="E821" s="287"/>
      <c r="F821" s="287"/>
    </row>
    <row r="822" spans="1:6" s="28" customFormat="1" ht="21">
      <c r="A822" s="238"/>
      <c r="B822" s="317" t="s">
        <v>328</v>
      </c>
      <c r="C822" s="505" t="s">
        <v>130</v>
      </c>
      <c r="D822" s="258" t="s">
        <v>59</v>
      </c>
      <c r="E822" s="287"/>
      <c r="F822" s="287">
        <v>75000</v>
      </c>
    </row>
    <row r="823" spans="1:6" s="28" customFormat="1" ht="21">
      <c r="A823" s="238"/>
      <c r="B823" s="317" t="s">
        <v>329</v>
      </c>
      <c r="C823" s="505" t="s">
        <v>130</v>
      </c>
      <c r="D823" s="258" t="s">
        <v>130</v>
      </c>
      <c r="E823" s="287"/>
      <c r="F823" s="287">
        <v>78500</v>
      </c>
    </row>
    <row r="824" spans="1:6" s="28" customFormat="1" ht="21">
      <c r="A824" s="238" t="s">
        <v>778</v>
      </c>
      <c r="B824" s="320" t="s">
        <v>1514</v>
      </c>
      <c r="C824" s="505"/>
      <c r="D824" s="258"/>
      <c r="E824" s="287"/>
      <c r="F824" s="287"/>
    </row>
    <row r="825" spans="1:6" s="28" customFormat="1" ht="21">
      <c r="A825" s="238"/>
      <c r="B825" s="317" t="s">
        <v>327</v>
      </c>
      <c r="C825" s="505" t="s">
        <v>130</v>
      </c>
      <c r="D825" s="258" t="s">
        <v>59</v>
      </c>
      <c r="E825" s="287"/>
      <c r="F825" s="287">
        <v>95000</v>
      </c>
    </row>
    <row r="826" spans="1:6" s="28" customFormat="1" ht="21">
      <c r="A826" s="238"/>
      <c r="B826" s="317" t="s">
        <v>330</v>
      </c>
      <c r="C826" s="505" t="s">
        <v>130</v>
      </c>
      <c r="D826" s="258" t="s">
        <v>59</v>
      </c>
      <c r="E826" s="287"/>
      <c r="F826" s="287">
        <v>115000</v>
      </c>
    </row>
    <row r="827" spans="1:6" s="28" customFormat="1" ht="21">
      <c r="A827" s="238"/>
      <c r="B827" s="317" t="s">
        <v>331</v>
      </c>
      <c r="C827" s="505" t="s">
        <v>130</v>
      </c>
      <c r="D827" s="258" t="s">
        <v>130</v>
      </c>
      <c r="E827" s="287"/>
      <c r="F827" s="287">
        <v>181000</v>
      </c>
    </row>
    <row r="828" spans="1:6" s="28" customFormat="1" ht="21">
      <c r="A828" s="238" t="s">
        <v>779</v>
      </c>
      <c r="B828" s="312" t="s">
        <v>1513</v>
      </c>
      <c r="C828" s="505" t="s">
        <v>130</v>
      </c>
      <c r="D828" s="258"/>
      <c r="E828" s="287"/>
      <c r="F828" s="287"/>
    </row>
    <row r="829" spans="1:6" s="28" customFormat="1" ht="21">
      <c r="A829" s="238"/>
      <c r="B829" s="317" t="s">
        <v>332</v>
      </c>
      <c r="C829" s="505" t="s">
        <v>130</v>
      </c>
      <c r="D829" s="258" t="s">
        <v>1377</v>
      </c>
      <c r="E829" s="287"/>
      <c r="F829" s="287">
        <v>137000</v>
      </c>
    </row>
    <row r="830" spans="1:6" s="28" customFormat="1" ht="21">
      <c r="A830" s="238"/>
      <c r="B830" s="317" t="s">
        <v>333</v>
      </c>
      <c r="C830" s="505" t="s">
        <v>130</v>
      </c>
      <c r="D830" s="258" t="s">
        <v>1377</v>
      </c>
      <c r="E830" s="287"/>
      <c r="F830" s="287">
        <v>240500</v>
      </c>
    </row>
    <row r="831" spans="1:6" s="58" customFormat="1" ht="21">
      <c r="A831" s="238" t="s">
        <v>780</v>
      </c>
      <c r="B831" s="312" t="s">
        <v>334</v>
      </c>
      <c r="C831" s="505" t="s">
        <v>130</v>
      </c>
      <c r="D831" s="258"/>
      <c r="E831" s="287"/>
      <c r="F831" s="287"/>
    </row>
    <row r="832" spans="1:6" s="55" customFormat="1" ht="21">
      <c r="A832" s="238"/>
      <c r="B832" s="317" t="s">
        <v>335</v>
      </c>
      <c r="C832" s="505" t="s">
        <v>130</v>
      </c>
      <c r="D832" s="258" t="s">
        <v>1377</v>
      </c>
      <c r="E832" s="287"/>
      <c r="F832" s="287">
        <v>272000</v>
      </c>
    </row>
    <row r="833" spans="1:6" s="58" customFormat="1" ht="21">
      <c r="A833" s="238"/>
      <c r="B833" s="317" t="s">
        <v>1380</v>
      </c>
      <c r="C833" s="505" t="s">
        <v>130</v>
      </c>
      <c r="D833" s="258" t="s">
        <v>1377</v>
      </c>
      <c r="E833" s="287"/>
      <c r="F833" s="287">
        <v>295000</v>
      </c>
    </row>
    <row r="834" spans="1:6" s="55" customFormat="1" ht="37.5">
      <c r="A834" s="238" t="s">
        <v>781</v>
      </c>
      <c r="B834" s="312" t="s">
        <v>1516</v>
      </c>
      <c r="C834" s="505" t="s">
        <v>130</v>
      </c>
      <c r="D834" s="284"/>
      <c r="E834" s="321"/>
      <c r="F834" s="321"/>
    </row>
    <row r="835" spans="1:6" s="28" customFormat="1" ht="21.75" customHeight="1">
      <c r="A835" s="238"/>
      <c r="B835" s="317" t="s">
        <v>336</v>
      </c>
      <c r="C835" s="505" t="s">
        <v>130</v>
      </c>
      <c r="D835" s="258" t="s">
        <v>1377</v>
      </c>
      <c r="E835" s="287"/>
      <c r="F835" s="287">
        <v>275000</v>
      </c>
    </row>
    <row r="836" spans="1:6" s="55" customFormat="1" ht="25.5" customHeight="1">
      <c r="A836" s="238" t="s">
        <v>882</v>
      </c>
      <c r="B836" s="312" t="s">
        <v>1517</v>
      </c>
      <c r="C836" s="505" t="s">
        <v>130</v>
      </c>
      <c r="D836" s="284"/>
      <c r="E836" s="321"/>
      <c r="F836" s="321"/>
    </row>
    <row r="837" spans="1:6" s="55" customFormat="1" ht="21.75" customHeight="1">
      <c r="A837" s="238"/>
      <c r="B837" s="317" t="s">
        <v>337</v>
      </c>
      <c r="C837" s="505" t="s">
        <v>130</v>
      </c>
      <c r="D837" s="258" t="s">
        <v>1377</v>
      </c>
      <c r="E837" s="287"/>
      <c r="F837" s="287">
        <v>286000</v>
      </c>
    </row>
    <row r="838" spans="1:6" s="28" customFormat="1" ht="21.75" customHeight="1">
      <c r="A838" s="238"/>
      <c r="B838" s="317" t="s">
        <v>1379</v>
      </c>
      <c r="C838" s="505" t="s">
        <v>130</v>
      </c>
      <c r="D838" s="258" t="s">
        <v>1377</v>
      </c>
      <c r="E838" s="287"/>
      <c r="F838" s="287">
        <v>315000</v>
      </c>
    </row>
    <row r="839" spans="1:6" s="28" customFormat="1" ht="21.75" customHeight="1">
      <c r="A839" s="238"/>
      <c r="B839" s="317" t="s">
        <v>339</v>
      </c>
      <c r="C839" s="505" t="s">
        <v>130</v>
      </c>
      <c r="D839" s="258" t="s">
        <v>59</v>
      </c>
      <c r="E839" s="287"/>
      <c r="F839" s="287">
        <v>107500</v>
      </c>
    </row>
    <row r="840" spans="1:6" s="28" customFormat="1" ht="21.75" customHeight="1">
      <c r="A840" s="238"/>
      <c r="B840" s="317" t="s">
        <v>338</v>
      </c>
      <c r="C840" s="505" t="s">
        <v>130</v>
      </c>
      <c r="D840" s="258" t="s">
        <v>1378</v>
      </c>
      <c r="E840" s="287"/>
      <c r="F840" s="287">
        <v>45000</v>
      </c>
    </row>
    <row r="841" spans="1:6" s="59" customFormat="1" ht="60" customHeight="1">
      <c r="A841" s="238">
        <v>2</v>
      </c>
      <c r="B841" s="952" t="s">
        <v>1556</v>
      </c>
      <c r="C841" s="909"/>
      <c r="D841" s="909"/>
      <c r="E841" s="909"/>
      <c r="F841" s="910"/>
    </row>
    <row r="842" spans="1:6" s="59" customFormat="1" ht="21.75" customHeight="1">
      <c r="A842" s="238"/>
      <c r="B842" s="317" t="s">
        <v>516</v>
      </c>
      <c r="C842" s="286" t="s">
        <v>307</v>
      </c>
      <c r="D842" s="258" t="s">
        <v>59</v>
      </c>
      <c r="E842" s="287"/>
      <c r="F842" s="322">
        <v>248000</v>
      </c>
    </row>
    <row r="843" spans="1:6" s="28" customFormat="1" ht="21.75" customHeight="1">
      <c r="A843" s="249"/>
      <c r="B843" s="317" t="s">
        <v>322</v>
      </c>
      <c r="C843" s="286" t="s">
        <v>130</v>
      </c>
      <c r="D843" s="258" t="s">
        <v>130</v>
      </c>
      <c r="E843" s="287"/>
      <c r="F843" s="322">
        <v>181481</v>
      </c>
    </row>
    <row r="844" spans="1:6" s="28" customFormat="1" ht="21.75" customHeight="1">
      <c r="A844" s="249"/>
      <c r="B844" s="317" t="s">
        <v>323</v>
      </c>
      <c r="C844" s="286" t="s">
        <v>130</v>
      </c>
      <c r="D844" s="258" t="s">
        <v>130</v>
      </c>
      <c r="E844" s="287"/>
      <c r="F844" s="322">
        <v>145092</v>
      </c>
    </row>
    <row r="845" spans="1:6" s="28" customFormat="1" ht="21.75" customHeight="1">
      <c r="A845" s="238"/>
      <c r="B845" s="317" t="s">
        <v>437</v>
      </c>
      <c r="C845" s="286" t="s">
        <v>130</v>
      </c>
      <c r="D845" s="258" t="s">
        <v>130</v>
      </c>
      <c r="E845" s="287"/>
      <c r="F845" s="322">
        <v>106400</v>
      </c>
    </row>
    <row r="846" spans="1:6" s="28" customFormat="1" ht="21.75" customHeight="1">
      <c r="A846" s="238"/>
      <c r="B846" s="317" t="s">
        <v>517</v>
      </c>
      <c r="C846" s="286" t="s">
        <v>130</v>
      </c>
      <c r="D846" s="258" t="s">
        <v>130</v>
      </c>
      <c r="E846" s="287"/>
      <c r="F846" s="322">
        <v>192500</v>
      </c>
    </row>
    <row r="847" spans="1:6" s="59" customFormat="1" ht="21.75" customHeight="1">
      <c r="A847" s="249"/>
      <c r="B847" s="317" t="s">
        <v>319</v>
      </c>
      <c r="C847" s="286" t="s">
        <v>130</v>
      </c>
      <c r="D847" s="258" t="s">
        <v>130</v>
      </c>
      <c r="E847" s="287"/>
      <c r="F847" s="322">
        <v>102881</v>
      </c>
    </row>
    <row r="848" spans="1:6" s="59" customFormat="1" ht="21.75" customHeight="1">
      <c r="A848" s="249"/>
      <c r="B848" s="317" t="s">
        <v>320</v>
      </c>
      <c r="C848" s="286" t="s">
        <v>130</v>
      </c>
      <c r="D848" s="258" t="s">
        <v>130</v>
      </c>
      <c r="E848" s="287"/>
      <c r="F848" s="322">
        <v>59177</v>
      </c>
    </row>
    <row r="849" spans="1:6" s="59" customFormat="1" ht="21.75" customHeight="1">
      <c r="A849" s="249"/>
      <c r="B849" s="317" t="s">
        <v>321</v>
      </c>
      <c r="C849" s="286" t="s">
        <v>130</v>
      </c>
      <c r="D849" s="258" t="s">
        <v>130</v>
      </c>
      <c r="E849" s="287"/>
      <c r="F849" s="322">
        <v>41111</v>
      </c>
    </row>
    <row r="850" spans="1:6" s="28" customFormat="1" ht="21.75" customHeight="1">
      <c r="A850" s="238"/>
      <c r="B850" s="317" t="s">
        <v>324</v>
      </c>
      <c r="C850" s="286" t="s">
        <v>130</v>
      </c>
      <c r="D850" s="258" t="s">
        <v>130</v>
      </c>
      <c r="E850" s="287"/>
      <c r="F850" s="322">
        <v>117350</v>
      </c>
    </row>
    <row r="851" spans="1:6" s="28" customFormat="1" ht="21.75" customHeight="1">
      <c r="A851" s="238"/>
      <c r="B851" s="317" t="s">
        <v>325</v>
      </c>
      <c r="C851" s="286" t="s">
        <v>130</v>
      </c>
      <c r="D851" s="258" t="s">
        <v>130</v>
      </c>
      <c r="E851" s="287"/>
      <c r="F851" s="322">
        <v>75680</v>
      </c>
    </row>
    <row r="852" spans="1:6" s="28" customFormat="1" ht="21.75" customHeight="1">
      <c r="A852" s="238"/>
      <c r="B852" s="317" t="s">
        <v>438</v>
      </c>
      <c r="C852" s="286" t="s">
        <v>130</v>
      </c>
      <c r="D852" s="258" t="s">
        <v>130</v>
      </c>
      <c r="E852" s="287"/>
      <c r="F852" s="322">
        <v>171400</v>
      </c>
    </row>
    <row r="853" spans="1:6" s="28" customFormat="1" ht="21.75" customHeight="1">
      <c r="A853" s="238"/>
      <c r="B853" s="317" t="s">
        <v>439</v>
      </c>
      <c r="C853" s="286" t="s">
        <v>130</v>
      </c>
      <c r="D853" s="258" t="s">
        <v>130</v>
      </c>
      <c r="E853" s="287"/>
      <c r="F853" s="322">
        <v>190450</v>
      </c>
    </row>
    <row r="854" spans="1:6" s="28" customFormat="1" ht="21.75" customHeight="1">
      <c r="A854" s="238"/>
      <c r="B854" s="317" t="s">
        <v>519</v>
      </c>
      <c r="C854" s="286" t="s">
        <v>130</v>
      </c>
      <c r="D854" s="258" t="s">
        <v>59</v>
      </c>
      <c r="E854" s="287"/>
      <c r="F854" s="322">
        <v>9263</v>
      </c>
    </row>
    <row r="855" spans="1:6" s="28" customFormat="1" ht="21.75" customHeight="1">
      <c r="A855" s="238"/>
      <c r="B855" s="317" t="s">
        <v>518</v>
      </c>
      <c r="C855" s="286" t="s">
        <v>130</v>
      </c>
      <c r="D855" s="258" t="s">
        <v>59</v>
      </c>
      <c r="E855" s="287"/>
      <c r="F855" s="322">
        <v>7050</v>
      </c>
    </row>
    <row r="856" spans="1:6" s="28" customFormat="1" ht="45" customHeight="1">
      <c r="A856" s="238">
        <v>3</v>
      </c>
      <c r="B856" s="952" t="s">
        <v>1089</v>
      </c>
      <c r="C856" s="909"/>
      <c r="D856" s="909"/>
      <c r="E856" s="909"/>
      <c r="F856" s="910"/>
    </row>
    <row r="857" spans="1:6" s="57" customFormat="1" ht="37.5" customHeight="1">
      <c r="A857" s="238"/>
      <c r="B857" s="246" t="s">
        <v>312</v>
      </c>
      <c r="C857" s="281"/>
      <c r="D857" s="258" t="s">
        <v>59</v>
      </c>
      <c r="E857" s="264"/>
      <c r="F857" s="264">
        <f>1980000/26</f>
        <v>76153.84615384616</v>
      </c>
    </row>
    <row r="858" spans="1:6" s="28" customFormat="1" ht="42.75" customHeight="1">
      <c r="A858" s="249"/>
      <c r="B858" s="317" t="s">
        <v>365</v>
      </c>
      <c r="C858" s="286"/>
      <c r="D858" s="258" t="s">
        <v>130</v>
      </c>
      <c r="E858" s="287"/>
      <c r="F858" s="287">
        <f>1455000/26</f>
        <v>55961.53846153846</v>
      </c>
    </row>
    <row r="859" spans="1:6" s="28" customFormat="1" ht="37.5">
      <c r="A859" s="249"/>
      <c r="B859" s="317" t="s">
        <v>313</v>
      </c>
      <c r="C859" s="286"/>
      <c r="D859" s="258" t="s">
        <v>130</v>
      </c>
      <c r="E859" s="287"/>
      <c r="F859" s="287">
        <f>870000/5.5</f>
        <v>158181.81818181818</v>
      </c>
    </row>
    <row r="860" spans="1:6" s="28" customFormat="1" ht="37.5">
      <c r="A860" s="249"/>
      <c r="B860" s="317" t="s">
        <v>946</v>
      </c>
      <c r="C860" s="286"/>
      <c r="D860" s="258" t="s">
        <v>130</v>
      </c>
      <c r="E860" s="287"/>
      <c r="F860" s="287">
        <f>2050000/22</f>
        <v>93181.81818181818</v>
      </c>
    </row>
    <row r="861" spans="1:6" s="28" customFormat="1" ht="43.5" customHeight="1">
      <c r="A861" s="249"/>
      <c r="B861" s="317" t="s">
        <v>314</v>
      </c>
      <c r="C861" s="286"/>
      <c r="D861" s="258" t="s">
        <v>130</v>
      </c>
      <c r="E861" s="287"/>
      <c r="F861" s="287">
        <f>1110000/27</f>
        <v>41111.11111111111</v>
      </c>
    </row>
    <row r="862" spans="1:6" s="28" customFormat="1" ht="21.75" customHeight="1">
      <c r="A862" s="249"/>
      <c r="B862" s="246" t="s">
        <v>315</v>
      </c>
      <c r="C862" s="286"/>
      <c r="D862" s="258" t="s">
        <v>130</v>
      </c>
      <c r="E862" s="287"/>
      <c r="F862" s="287">
        <f>1786000/25</f>
        <v>71440</v>
      </c>
    </row>
    <row r="863" spans="1:6" s="28" customFormat="1" ht="37.5">
      <c r="A863" s="238"/>
      <c r="B863" s="317" t="s">
        <v>542</v>
      </c>
      <c r="C863" s="286"/>
      <c r="D863" s="258" t="s">
        <v>130</v>
      </c>
      <c r="E863" s="287"/>
      <c r="F863" s="287">
        <f>1653000/26</f>
        <v>63576.92307692308</v>
      </c>
    </row>
    <row r="864" spans="1:6" s="28" customFormat="1" ht="21.75" customHeight="1">
      <c r="A864" s="238"/>
      <c r="B864" s="317" t="s">
        <v>316</v>
      </c>
      <c r="C864" s="286"/>
      <c r="D864" s="258" t="s">
        <v>130</v>
      </c>
      <c r="E864" s="287"/>
      <c r="F864" s="287">
        <f>1820000/26</f>
        <v>70000</v>
      </c>
    </row>
    <row r="865" spans="1:6" s="28" customFormat="1" ht="37.5">
      <c r="A865" s="238"/>
      <c r="B865" s="317" t="s">
        <v>543</v>
      </c>
      <c r="C865" s="286"/>
      <c r="D865" s="258" t="s">
        <v>130</v>
      </c>
      <c r="E865" s="287"/>
      <c r="F865" s="287">
        <f>2490000/24</f>
        <v>103750</v>
      </c>
    </row>
    <row r="866" spans="1:6" s="28" customFormat="1" ht="22.5" customHeight="1">
      <c r="A866" s="238"/>
      <c r="B866" s="317" t="s">
        <v>317</v>
      </c>
      <c r="C866" s="286"/>
      <c r="D866" s="258" t="s">
        <v>130</v>
      </c>
      <c r="E866" s="287"/>
      <c r="F866" s="287">
        <f>2690000/24</f>
        <v>112083.33333333333</v>
      </c>
    </row>
    <row r="867" spans="1:6" s="28" customFormat="1" ht="37.5">
      <c r="A867" s="238"/>
      <c r="B867" s="317" t="s">
        <v>379</v>
      </c>
      <c r="C867" s="286"/>
      <c r="D867" s="258" t="s">
        <v>130</v>
      </c>
      <c r="E867" s="287"/>
      <c r="F867" s="287">
        <f>3614000/23</f>
        <v>157130.4347826087</v>
      </c>
    </row>
    <row r="868" spans="1:6" s="28" customFormat="1" ht="21">
      <c r="A868" s="238"/>
      <c r="B868" s="317" t="s">
        <v>318</v>
      </c>
      <c r="C868" s="286"/>
      <c r="D868" s="258" t="s">
        <v>59</v>
      </c>
      <c r="E868" s="287"/>
      <c r="F868" s="287">
        <f>3820000/23</f>
        <v>166086.95652173914</v>
      </c>
    </row>
    <row r="869" spans="1:6" s="28" customFormat="1" ht="21">
      <c r="A869" s="238"/>
      <c r="B869" s="317" t="s">
        <v>311</v>
      </c>
      <c r="C869" s="286"/>
      <c r="D869" s="258" t="s">
        <v>130</v>
      </c>
      <c r="E869" s="287"/>
      <c r="F869" s="287">
        <f>260000/40</f>
        <v>6500</v>
      </c>
    </row>
    <row r="870" spans="1:6" s="28" customFormat="1" ht="40.5" customHeight="1">
      <c r="A870" s="238">
        <v>4</v>
      </c>
      <c r="B870" s="952" t="s">
        <v>1599</v>
      </c>
      <c r="C870" s="909"/>
      <c r="D870" s="909"/>
      <c r="E870" s="909"/>
      <c r="F870" s="910"/>
    </row>
    <row r="871" spans="1:6" s="28" customFormat="1" ht="21.75" customHeight="1">
      <c r="A871" s="238"/>
      <c r="B871" s="323" t="s">
        <v>283</v>
      </c>
      <c r="C871" s="505"/>
      <c r="D871" s="326" t="s">
        <v>59</v>
      </c>
      <c r="E871" s="287"/>
      <c r="F871" s="287">
        <v>5000</v>
      </c>
    </row>
    <row r="872" spans="1:6" s="28" customFormat="1" ht="21.75" customHeight="1">
      <c r="A872" s="238"/>
      <c r="B872" s="323" t="s">
        <v>284</v>
      </c>
      <c r="C872" s="505"/>
      <c r="D872" s="326" t="s">
        <v>130</v>
      </c>
      <c r="E872" s="287"/>
      <c r="F872" s="287">
        <v>6000</v>
      </c>
    </row>
    <row r="873" spans="1:6" s="28" customFormat="1" ht="21.75" customHeight="1">
      <c r="A873" s="238"/>
      <c r="B873" s="323" t="s">
        <v>285</v>
      </c>
      <c r="C873" s="505"/>
      <c r="D873" s="326" t="s">
        <v>130</v>
      </c>
      <c r="E873" s="287"/>
      <c r="F873" s="287">
        <v>7000</v>
      </c>
    </row>
    <row r="874" spans="1:6" s="28" customFormat="1" ht="21.75" customHeight="1">
      <c r="A874" s="238"/>
      <c r="B874" s="323" t="s">
        <v>286</v>
      </c>
      <c r="C874" s="505"/>
      <c r="D874" s="326" t="s">
        <v>130</v>
      </c>
      <c r="E874" s="287"/>
      <c r="F874" s="287">
        <v>40000</v>
      </c>
    </row>
    <row r="875" spans="1:6" s="28" customFormat="1" ht="21.75" customHeight="1">
      <c r="A875" s="238"/>
      <c r="B875" s="323" t="s">
        <v>287</v>
      </c>
      <c r="C875" s="505"/>
      <c r="D875" s="326" t="s">
        <v>130</v>
      </c>
      <c r="E875" s="287"/>
      <c r="F875" s="287">
        <v>56000</v>
      </c>
    </row>
    <row r="876" spans="1:6" s="28" customFormat="1" ht="21.75" customHeight="1">
      <c r="A876" s="238"/>
      <c r="B876" s="323" t="s">
        <v>288</v>
      </c>
      <c r="C876" s="505"/>
      <c r="D876" s="326" t="s">
        <v>130</v>
      </c>
      <c r="E876" s="287"/>
      <c r="F876" s="287">
        <v>141000</v>
      </c>
    </row>
    <row r="877" spans="1:6" s="28" customFormat="1" ht="21.75" customHeight="1">
      <c r="A877" s="238"/>
      <c r="B877" s="323" t="s">
        <v>289</v>
      </c>
      <c r="C877" s="505"/>
      <c r="D877" s="326" t="s">
        <v>130</v>
      </c>
      <c r="E877" s="287"/>
      <c r="F877" s="287">
        <v>88000</v>
      </c>
    </row>
    <row r="878" spans="1:6" s="28" customFormat="1" ht="21.75" customHeight="1">
      <c r="A878" s="238"/>
      <c r="B878" s="323" t="s">
        <v>290</v>
      </c>
      <c r="C878" s="505"/>
      <c r="D878" s="326" t="s">
        <v>130</v>
      </c>
      <c r="E878" s="287"/>
      <c r="F878" s="287">
        <v>68000</v>
      </c>
    </row>
    <row r="879" spans="1:6" s="28" customFormat="1" ht="21.75" customHeight="1">
      <c r="A879" s="238"/>
      <c r="B879" s="323" t="s">
        <v>291</v>
      </c>
      <c r="C879" s="505"/>
      <c r="D879" s="326" t="s">
        <v>130</v>
      </c>
      <c r="E879" s="287"/>
      <c r="F879" s="287">
        <v>76000</v>
      </c>
    </row>
    <row r="880" spans="1:6" s="28" customFormat="1" ht="21.75" customHeight="1">
      <c r="A880" s="238"/>
      <c r="B880" s="323" t="s">
        <v>292</v>
      </c>
      <c r="C880" s="505"/>
      <c r="D880" s="326" t="s">
        <v>130</v>
      </c>
      <c r="E880" s="287"/>
      <c r="F880" s="287">
        <v>108000</v>
      </c>
    </row>
    <row r="881" spans="1:6" s="28" customFormat="1" ht="21.75" customHeight="1">
      <c r="A881" s="238"/>
      <c r="B881" s="323" t="s">
        <v>293</v>
      </c>
      <c r="C881" s="505"/>
      <c r="D881" s="326" t="s">
        <v>130</v>
      </c>
      <c r="E881" s="287"/>
      <c r="F881" s="287">
        <v>195000</v>
      </c>
    </row>
    <row r="882" spans="1:6" s="28" customFormat="1" ht="21.75" customHeight="1">
      <c r="A882" s="238"/>
      <c r="B882" s="323" t="s">
        <v>294</v>
      </c>
      <c r="C882" s="505"/>
      <c r="D882" s="326" t="s">
        <v>130</v>
      </c>
      <c r="E882" s="287"/>
      <c r="F882" s="287">
        <v>110000</v>
      </c>
    </row>
    <row r="883" spans="1:6" s="35" customFormat="1" ht="21.75" customHeight="1">
      <c r="A883" s="238"/>
      <c r="B883" s="323" t="s">
        <v>295</v>
      </c>
      <c r="C883" s="505"/>
      <c r="D883" s="326" t="s">
        <v>130</v>
      </c>
      <c r="E883" s="287"/>
      <c r="F883" s="287">
        <v>68000</v>
      </c>
    </row>
    <row r="884" spans="1:6" s="55" customFormat="1" ht="21.75" customHeight="1">
      <c r="A884" s="238"/>
      <c r="B884" s="323" t="s">
        <v>296</v>
      </c>
      <c r="C884" s="505"/>
      <c r="D884" s="326" t="s">
        <v>130</v>
      </c>
      <c r="E884" s="287"/>
      <c r="F884" s="287">
        <v>78000</v>
      </c>
    </row>
    <row r="885" spans="1:6" s="55" customFormat="1" ht="21.75" customHeight="1">
      <c r="A885" s="238"/>
      <c r="B885" s="324" t="s">
        <v>297</v>
      </c>
      <c r="C885" s="505"/>
      <c r="D885" s="326" t="s">
        <v>130</v>
      </c>
      <c r="E885" s="287"/>
      <c r="F885" s="264">
        <v>110000</v>
      </c>
    </row>
    <row r="886" spans="1:6" s="28" customFormat="1" ht="41.25" customHeight="1">
      <c r="A886" s="238">
        <v>5</v>
      </c>
      <c r="B886" s="999" t="s">
        <v>607</v>
      </c>
      <c r="C886" s="1000"/>
      <c r="D886" s="1000"/>
      <c r="E886" s="1000"/>
      <c r="F886" s="1001"/>
    </row>
    <row r="887" spans="1:6" s="28" customFormat="1" ht="21.75" customHeight="1">
      <c r="A887" s="238"/>
      <c r="B887" s="325" t="s">
        <v>547</v>
      </c>
      <c r="C887" s="286" t="s">
        <v>550</v>
      </c>
      <c r="D887" s="326" t="s">
        <v>62</v>
      </c>
      <c r="E887" s="287"/>
      <c r="F887" s="327">
        <v>480462</v>
      </c>
    </row>
    <row r="888" spans="1:6" s="28" customFormat="1" ht="21.75" customHeight="1">
      <c r="A888" s="238"/>
      <c r="B888" s="325" t="s">
        <v>548</v>
      </c>
      <c r="C888" s="286" t="s">
        <v>546</v>
      </c>
      <c r="D888" s="326" t="s">
        <v>59</v>
      </c>
      <c r="E888" s="287"/>
      <c r="F888" s="327">
        <v>46662</v>
      </c>
    </row>
    <row r="889" spans="1:6" s="28" customFormat="1" ht="21.75" customHeight="1">
      <c r="A889" s="238"/>
      <c r="B889" s="325" t="s">
        <v>1074</v>
      </c>
      <c r="C889" s="286" t="s">
        <v>549</v>
      </c>
      <c r="D889" s="326" t="s">
        <v>59</v>
      </c>
      <c r="E889" s="287"/>
      <c r="F889" s="327">
        <v>60962</v>
      </c>
    </row>
    <row r="890" spans="1:6" s="28" customFormat="1" ht="21">
      <c r="A890" s="209" t="s">
        <v>806</v>
      </c>
      <c r="B890" s="379" t="s">
        <v>805</v>
      </c>
      <c r="C890" s="516"/>
      <c r="D890" s="154"/>
      <c r="E890" s="156"/>
      <c r="F890" s="168"/>
    </row>
    <row r="891" spans="1:6" ht="21.75" customHeight="1">
      <c r="A891" s="366">
        <v>1</v>
      </c>
      <c r="B891" s="334" t="s">
        <v>381</v>
      </c>
      <c r="C891" s="337"/>
      <c r="D891" s="76"/>
      <c r="E891" s="84"/>
      <c r="F891" s="84"/>
    </row>
    <row r="892" spans="1:6" ht="21.75" customHeight="1">
      <c r="A892" s="366"/>
      <c r="B892" s="335" t="s">
        <v>579</v>
      </c>
      <c r="C892" s="337"/>
      <c r="D892" s="76" t="s">
        <v>167</v>
      </c>
      <c r="E892" s="84"/>
      <c r="F892" s="84">
        <v>12000</v>
      </c>
    </row>
    <row r="893" spans="1:6" ht="21.75" customHeight="1">
      <c r="A893" s="366"/>
      <c r="B893" s="335" t="s">
        <v>580</v>
      </c>
      <c r="C893" s="337"/>
      <c r="D893" s="76" t="s">
        <v>167</v>
      </c>
      <c r="E893" s="84"/>
      <c r="F893" s="84">
        <v>14000</v>
      </c>
    </row>
    <row r="894" spans="1:6" ht="21.75" customHeight="1">
      <c r="A894" s="366"/>
      <c r="B894" s="80" t="s">
        <v>581</v>
      </c>
      <c r="C894" s="337"/>
      <c r="D894" s="76" t="s">
        <v>167</v>
      </c>
      <c r="E894" s="84"/>
      <c r="F894" s="84">
        <v>16000</v>
      </c>
    </row>
    <row r="895" spans="1:6" ht="21.75" customHeight="1">
      <c r="A895" s="366"/>
      <c r="B895" s="80" t="s">
        <v>582</v>
      </c>
      <c r="C895" s="337"/>
      <c r="D895" s="76" t="s">
        <v>167</v>
      </c>
      <c r="E895" s="84"/>
      <c r="F895" s="84">
        <v>19500</v>
      </c>
    </row>
    <row r="896" spans="1:6" ht="42" customHeight="1">
      <c r="A896" s="366">
        <v>2</v>
      </c>
      <c r="B896" s="917" t="s">
        <v>1369</v>
      </c>
      <c r="C896" s="918"/>
      <c r="D896" s="918"/>
      <c r="E896" s="918"/>
      <c r="F896" s="919"/>
    </row>
    <row r="897" spans="1:6" ht="27.75" customHeight="1">
      <c r="A897" s="366"/>
      <c r="B897" s="338" t="s">
        <v>1518</v>
      </c>
      <c r="C897" s="216" t="s">
        <v>205</v>
      </c>
      <c r="D897" s="76"/>
      <c r="E897" s="84"/>
      <c r="F897" s="85">
        <v>110000</v>
      </c>
    </row>
    <row r="898" spans="1:6" ht="27.75" customHeight="1">
      <c r="A898" s="366"/>
      <c r="B898" s="338" t="s">
        <v>1519</v>
      </c>
      <c r="C898" s="216"/>
      <c r="D898" s="76" t="s">
        <v>1058</v>
      </c>
      <c r="E898" s="84"/>
      <c r="F898" s="85">
        <v>135000</v>
      </c>
    </row>
    <row r="899" spans="1:6" s="55" customFormat="1" ht="24.75" customHeight="1">
      <c r="A899" s="83"/>
      <c r="B899" s="635" t="s">
        <v>1520</v>
      </c>
      <c r="C899" s="216"/>
      <c r="D899" s="76" t="s">
        <v>1058</v>
      </c>
      <c r="E899" s="84"/>
      <c r="F899" s="85">
        <v>121000</v>
      </c>
    </row>
    <row r="900" spans="1:6" s="55" customFormat="1" ht="27.75" customHeight="1">
      <c r="A900" s="83"/>
      <c r="B900" s="635" t="s">
        <v>1521</v>
      </c>
      <c r="C900" s="216"/>
      <c r="D900" s="76" t="s">
        <v>1058</v>
      </c>
      <c r="E900" s="84"/>
      <c r="F900" s="85">
        <v>130000</v>
      </c>
    </row>
    <row r="901" spans="1:6" s="55" customFormat="1" ht="43.5" customHeight="1">
      <c r="A901" s="83">
        <v>3</v>
      </c>
      <c r="B901" s="1084" t="s">
        <v>1073</v>
      </c>
      <c r="C901" s="918"/>
      <c r="D901" s="918"/>
      <c r="E901" s="918"/>
      <c r="F901" s="919"/>
    </row>
    <row r="902" spans="1:6" s="55" customFormat="1" ht="60">
      <c r="A902" s="83"/>
      <c r="B902" s="367" t="s">
        <v>1038</v>
      </c>
      <c r="C902" s="216"/>
      <c r="D902" s="76" t="s">
        <v>1058</v>
      </c>
      <c r="E902" s="84"/>
      <c r="F902" s="85">
        <v>425000</v>
      </c>
    </row>
    <row r="903" spans="1:6" s="55" customFormat="1" ht="60">
      <c r="A903" s="83"/>
      <c r="B903" s="367" t="s">
        <v>1039</v>
      </c>
      <c r="C903" s="216"/>
      <c r="D903" s="76" t="s">
        <v>130</v>
      </c>
      <c r="E903" s="84"/>
      <c r="F903" s="85">
        <v>562000</v>
      </c>
    </row>
    <row r="904" spans="1:6" s="55" customFormat="1" ht="75">
      <c r="A904" s="83"/>
      <c r="B904" s="367" t="s">
        <v>489</v>
      </c>
      <c r="C904" s="216"/>
      <c r="D904" s="76" t="s">
        <v>130</v>
      </c>
      <c r="E904" s="84"/>
      <c r="F904" s="85">
        <v>456000</v>
      </c>
    </row>
    <row r="905" spans="1:6" s="55" customFormat="1" ht="60">
      <c r="A905" s="83"/>
      <c r="B905" s="367" t="s">
        <v>1040</v>
      </c>
      <c r="C905" s="216"/>
      <c r="D905" s="76" t="s">
        <v>130</v>
      </c>
      <c r="E905" s="84"/>
      <c r="F905" s="85">
        <v>456000</v>
      </c>
    </row>
    <row r="906" spans="1:6" s="55" customFormat="1" ht="60">
      <c r="A906" s="83"/>
      <c r="B906" s="367" t="s">
        <v>1041</v>
      </c>
      <c r="C906" s="216"/>
      <c r="D906" s="76" t="s">
        <v>130</v>
      </c>
      <c r="E906" s="84"/>
      <c r="F906" s="85">
        <v>516000</v>
      </c>
    </row>
    <row r="907" spans="1:6" s="55" customFormat="1" ht="60">
      <c r="A907" s="83"/>
      <c r="B907" s="367" t="s">
        <v>1042</v>
      </c>
      <c r="C907" s="216"/>
      <c r="D907" s="76" t="s">
        <v>130</v>
      </c>
      <c r="E907" s="84"/>
      <c r="F907" s="85">
        <v>504000</v>
      </c>
    </row>
    <row r="908" spans="1:6" s="55" customFormat="1" ht="21.75" customHeight="1">
      <c r="A908" s="83">
        <v>4</v>
      </c>
      <c r="B908" s="336" t="s">
        <v>86</v>
      </c>
      <c r="C908" s="216"/>
      <c r="D908" s="76"/>
      <c r="E908" s="84"/>
      <c r="F908" s="84"/>
    </row>
    <row r="909" spans="1:6" s="55" customFormat="1" ht="21.75" customHeight="1">
      <c r="A909" s="83" t="s">
        <v>770</v>
      </c>
      <c r="B909" s="931" t="s">
        <v>1332</v>
      </c>
      <c r="C909" s="932"/>
      <c r="D909" s="932"/>
      <c r="E909" s="932"/>
      <c r="F909" s="933"/>
    </row>
    <row r="910" spans="1:6" s="55" customFormat="1" ht="21.75" customHeight="1">
      <c r="A910" s="83"/>
      <c r="B910" s="338" t="s">
        <v>10</v>
      </c>
      <c r="C910" s="216"/>
      <c r="D910" s="76" t="s">
        <v>1058</v>
      </c>
      <c r="E910" s="84"/>
      <c r="F910" s="84">
        <v>410000</v>
      </c>
    </row>
    <row r="911" spans="1:6" s="55" customFormat="1" ht="21.75" customHeight="1">
      <c r="A911" s="83"/>
      <c r="B911" s="338" t="s">
        <v>11</v>
      </c>
      <c r="C911" s="216"/>
      <c r="D911" s="76" t="s">
        <v>1058</v>
      </c>
      <c r="E911" s="84" t="s">
        <v>1161</v>
      </c>
      <c r="F911" s="84">
        <v>430000</v>
      </c>
    </row>
    <row r="912" spans="1:6" s="55" customFormat="1" ht="21.75" customHeight="1">
      <c r="A912" s="83" t="s">
        <v>771</v>
      </c>
      <c r="B912" s="336" t="s">
        <v>742</v>
      </c>
      <c r="C912" s="216"/>
      <c r="D912" s="76"/>
      <c r="E912" s="84"/>
      <c r="F912" s="84"/>
    </row>
    <row r="913" spans="1:6" s="55" customFormat="1" ht="21.75" customHeight="1">
      <c r="A913" s="83"/>
      <c r="B913" s="338" t="s">
        <v>192</v>
      </c>
      <c r="C913" s="216"/>
      <c r="D913" s="76" t="s">
        <v>1058</v>
      </c>
      <c r="E913" s="84"/>
      <c r="F913" s="84">
        <v>980000</v>
      </c>
    </row>
    <row r="914" spans="1:6" s="55" customFormat="1" ht="21.75" customHeight="1">
      <c r="A914" s="83"/>
      <c r="B914" s="338" t="s">
        <v>12</v>
      </c>
      <c r="C914" s="216"/>
      <c r="D914" s="76" t="s">
        <v>1058</v>
      </c>
      <c r="E914" s="84"/>
      <c r="F914" s="84">
        <v>1108000</v>
      </c>
    </row>
    <row r="915" spans="1:6" s="55" customFormat="1" ht="47.25" customHeight="1">
      <c r="A915" s="83">
        <v>4</v>
      </c>
      <c r="B915" s="911" t="s">
        <v>1894</v>
      </c>
      <c r="C915" s="912"/>
      <c r="D915" s="912"/>
      <c r="E915" s="912"/>
      <c r="F915" s="913"/>
    </row>
    <row r="916" spans="1:7" s="55" customFormat="1" ht="22.5" customHeight="1">
      <c r="A916" s="754" t="s">
        <v>770</v>
      </c>
      <c r="B916" s="889" t="s">
        <v>1833</v>
      </c>
      <c r="C916" s="890"/>
      <c r="D916" s="890"/>
      <c r="E916" s="890"/>
      <c r="F916" s="890"/>
      <c r="G916" s="891"/>
    </row>
    <row r="917" spans="1:6" s="55" customFormat="1" ht="40.5" customHeight="1">
      <c r="A917" s="754"/>
      <c r="B917" s="762" t="s">
        <v>1819</v>
      </c>
      <c r="C917" s="757"/>
      <c r="D917" s="76" t="s">
        <v>1849</v>
      </c>
      <c r="E917" s="752"/>
      <c r="F917" s="761">
        <v>445000</v>
      </c>
    </row>
    <row r="918" spans="1:6" s="55" customFormat="1" ht="39.75" customHeight="1">
      <c r="A918" s="754"/>
      <c r="B918" s="762" t="s">
        <v>1820</v>
      </c>
      <c r="C918" s="758"/>
      <c r="D918" s="76" t="s">
        <v>1849</v>
      </c>
      <c r="E918" s="753"/>
      <c r="F918" s="761">
        <v>498000</v>
      </c>
    </row>
    <row r="919" spans="1:6" s="55" customFormat="1" ht="44.25" customHeight="1">
      <c r="A919" s="754"/>
      <c r="B919" s="762" t="s">
        <v>1821</v>
      </c>
      <c r="C919" s="757"/>
      <c r="D919" s="76" t="s">
        <v>1849</v>
      </c>
      <c r="E919" s="752"/>
      <c r="F919" s="761">
        <v>485000</v>
      </c>
    </row>
    <row r="920" spans="1:6" s="55" customFormat="1" ht="42.75" customHeight="1">
      <c r="A920" s="754"/>
      <c r="B920" s="762" t="s">
        <v>1822</v>
      </c>
      <c r="C920" s="757"/>
      <c r="D920" s="76" t="s">
        <v>1849</v>
      </c>
      <c r="E920" s="752"/>
      <c r="F920" s="761">
        <v>537000</v>
      </c>
    </row>
    <row r="921" spans="1:6" s="55" customFormat="1" ht="43.5" customHeight="1">
      <c r="A921" s="754"/>
      <c r="B921" s="762" t="s">
        <v>1823</v>
      </c>
      <c r="C921" s="757"/>
      <c r="D921" s="76" t="s">
        <v>1849</v>
      </c>
      <c r="E921" s="752"/>
      <c r="F921" s="761">
        <v>575000</v>
      </c>
    </row>
    <row r="922" spans="1:6" s="55" customFormat="1" ht="41.25" customHeight="1">
      <c r="A922" s="754"/>
      <c r="B922" s="762" t="s">
        <v>1824</v>
      </c>
      <c r="C922" s="757"/>
      <c r="D922" s="76" t="s">
        <v>1849</v>
      </c>
      <c r="E922" s="752"/>
      <c r="F922" s="761">
        <v>415000</v>
      </c>
    </row>
    <row r="923" spans="1:6" s="55" customFormat="1" ht="20.25" customHeight="1">
      <c r="A923" s="754"/>
      <c r="B923" s="762" t="s">
        <v>1825</v>
      </c>
      <c r="C923" s="757"/>
      <c r="D923" s="76" t="s">
        <v>1849</v>
      </c>
      <c r="E923" s="752"/>
      <c r="F923" s="761">
        <v>853000</v>
      </c>
    </row>
    <row r="924" spans="1:6" s="55" customFormat="1" ht="43.5" customHeight="1">
      <c r="A924" s="754"/>
      <c r="B924" s="762" t="s">
        <v>1826</v>
      </c>
      <c r="C924" s="757"/>
      <c r="D924" s="76" t="s">
        <v>1849</v>
      </c>
      <c r="E924" s="752"/>
      <c r="F924" s="761">
        <v>515000</v>
      </c>
    </row>
    <row r="925" spans="1:6" s="55" customFormat="1" ht="39" customHeight="1">
      <c r="A925" s="754"/>
      <c r="B925" s="888" t="s">
        <v>1827</v>
      </c>
      <c r="C925" s="759"/>
      <c r="D925" s="755" t="s">
        <v>1849</v>
      </c>
      <c r="E925" s="756"/>
      <c r="F925" s="761">
        <v>535000</v>
      </c>
    </row>
    <row r="926" spans="1:6" s="55" customFormat="1" ht="18.75" customHeight="1">
      <c r="A926" s="754"/>
      <c r="B926" s="762" t="s">
        <v>1828</v>
      </c>
      <c r="C926" s="760"/>
      <c r="D926" s="76" t="s">
        <v>1849</v>
      </c>
      <c r="E926" s="84"/>
      <c r="F926" s="761">
        <v>405000</v>
      </c>
    </row>
    <row r="927" spans="1:6" s="55" customFormat="1" ht="26.25" customHeight="1">
      <c r="A927" s="754"/>
      <c r="B927" s="762" t="s">
        <v>1829</v>
      </c>
      <c r="C927" s="760"/>
      <c r="D927" s="76" t="s">
        <v>1849</v>
      </c>
      <c r="E927" s="84"/>
      <c r="F927" s="761">
        <v>550000</v>
      </c>
    </row>
    <row r="928" spans="1:6" s="55" customFormat="1" ht="21" customHeight="1">
      <c r="A928" s="754"/>
      <c r="B928" s="762" t="s">
        <v>1830</v>
      </c>
      <c r="C928" s="760"/>
      <c r="D928" s="76" t="s">
        <v>1849</v>
      </c>
      <c r="E928" s="84"/>
      <c r="F928" s="761">
        <v>615000</v>
      </c>
    </row>
    <row r="929" spans="1:6" s="55" customFormat="1" ht="24" customHeight="1">
      <c r="A929" s="754"/>
      <c r="B929" s="762" t="s">
        <v>1831</v>
      </c>
      <c r="C929" s="760"/>
      <c r="D929" s="76" t="s">
        <v>1849</v>
      </c>
      <c r="E929" s="84"/>
      <c r="F929" s="761">
        <v>680000</v>
      </c>
    </row>
    <row r="930" spans="1:6" s="55" customFormat="1" ht="22.5" customHeight="1">
      <c r="A930" s="754"/>
      <c r="B930" s="762" t="s">
        <v>1832</v>
      </c>
      <c r="C930" s="760"/>
      <c r="D930" s="76" t="s">
        <v>1849</v>
      </c>
      <c r="E930" s="84"/>
      <c r="F930" s="761">
        <v>640000</v>
      </c>
    </row>
    <row r="931" spans="1:6" s="55" customFormat="1" ht="22.5" customHeight="1">
      <c r="A931" s="754" t="s">
        <v>771</v>
      </c>
      <c r="B931" s="619" t="s">
        <v>1834</v>
      </c>
      <c r="C931" s="760"/>
      <c r="D931" s="76"/>
      <c r="E931" s="84"/>
      <c r="F931" s="84"/>
    </row>
    <row r="932" spans="1:6" s="55" customFormat="1" ht="45" customHeight="1">
      <c r="A932" s="754"/>
      <c r="B932" s="762" t="s">
        <v>1835</v>
      </c>
      <c r="C932" s="760"/>
      <c r="D932" s="76" t="s">
        <v>1849</v>
      </c>
      <c r="E932" s="84"/>
      <c r="F932" s="761">
        <v>965000</v>
      </c>
    </row>
    <row r="933" spans="1:6" s="55" customFormat="1" ht="39.75" customHeight="1">
      <c r="A933" s="754"/>
      <c r="B933" s="762" t="s">
        <v>1836</v>
      </c>
      <c r="C933" s="760"/>
      <c r="D933" s="76" t="s">
        <v>1849</v>
      </c>
      <c r="E933" s="84"/>
      <c r="F933" s="761">
        <v>1095000</v>
      </c>
    </row>
    <row r="934" spans="1:6" s="55" customFormat="1" ht="43.5" customHeight="1">
      <c r="A934" s="754"/>
      <c r="B934" s="763" t="s">
        <v>1837</v>
      </c>
      <c r="C934" s="760"/>
      <c r="D934" s="76" t="s">
        <v>1849</v>
      </c>
      <c r="E934" s="84"/>
      <c r="F934" s="761">
        <v>1165000</v>
      </c>
    </row>
    <row r="935" spans="1:6" s="55" customFormat="1" ht="39.75" customHeight="1">
      <c r="A935" s="754"/>
      <c r="B935" s="762" t="s">
        <v>1838</v>
      </c>
      <c r="C935" s="760"/>
      <c r="D935" s="76" t="s">
        <v>1849</v>
      </c>
      <c r="E935" s="84"/>
      <c r="F935" s="761">
        <v>1315000</v>
      </c>
    </row>
    <row r="936" spans="1:6" s="55" customFormat="1" ht="21.75" customHeight="1">
      <c r="A936" s="754" t="s">
        <v>775</v>
      </c>
      <c r="B936" s="619" t="s">
        <v>1839</v>
      </c>
      <c r="C936" s="760"/>
      <c r="D936" s="76"/>
      <c r="E936" s="84"/>
      <c r="F936" s="84"/>
    </row>
    <row r="937" spans="1:6" s="55" customFormat="1" ht="23.25" customHeight="1">
      <c r="A937" s="754"/>
      <c r="B937" s="762" t="s">
        <v>1840</v>
      </c>
      <c r="C937" s="760"/>
      <c r="D937" s="76" t="s">
        <v>1849</v>
      </c>
      <c r="E937" s="84"/>
      <c r="F937" s="761">
        <v>750000</v>
      </c>
    </row>
    <row r="938" spans="1:6" s="55" customFormat="1" ht="24" customHeight="1">
      <c r="A938" s="754"/>
      <c r="B938" s="762" t="s">
        <v>1841</v>
      </c>
      <c r="C938" s="760"/>
      <c r="D938" s="76" t="s">
        <v>1849</v>
      </c>
      <c r="E938" s="84"/>
      <c r="F938" s="761">
        <v>860000</v>
      </c>
    </row>
    <row r="939" spans="1:6" s="55" customFormat="1" ht="21.75" customHeight="1">
      <c r="A939" s="754"/>
      <c r="B939" s="762" t="s">
        <v>1842</v>
      </c>
      <c r="C939" s="760"/>
      <c r="D939" s="76" t="s">
        <v>1849</v>
      </c>
      <c r="E939" s="84"/>
      <c r="F939" s="761">
        <v>840000</v>
      </c>
    </row>
    <row r="940" spans="1:6" s="55" customFormat="1" ht="21.75" customHeight="1">
      <c r="A940" s="754" t="s">
        <v>776</v>
      </c>
      <c r="B940" s="619" t="s">
        <v>1843</v>
      </c>
      <c r="C940" s="760"/>
      <c r="D940" s="76"/>
      <c r="E940" s="84"/>
      <c r="F940" s="761"/>
    </row>
    <row r="941" spans="1:6" s="55" customFormat="1" ht="21.75" customHeight="1">
      <c r="A941" s="754"/>
      <c r="B941" s="762" t="s">
        <v>1844</v>
      </c>
      <c r="C941" s="760"/>
      <c r="D941" s="76" t="s">
        <v>1849</v>
      </c>
      <c r="E941" s="84"/>
      <c r="F941" s="761">
        <v>4020000</v>
      </c>
    </row>
    <row r="942" spans="1:6" s="55" customFormat="1" ht="21.75" customHeight="1">
      <c r="A942" s="754"/>
      <c r="B942" s="762" t="s">
        <v>1845</v>
      </c>
      <c r="C942" s="760"/>
      <c r="D942" s="76" t="s">
        <v>1849</v>
      </c>
      <c r="E942" s="84"/>
      <c r="F942" s="761">
        <v>2320000</v>
      </c>
    </row>
    <row r="943" spans="1:6" s="55" customFormat="1" ht="21.75" customHeight="1">
      <c r="A943" s="754"/>
      <c r="B943" s="762" t="s">
        <v>1846</v>
      </c>
      <c r="C943" s="760"/>
      <c r="D943" s="76" t="s">
        <v>1849</v>
      </c>
      <c r="E943" s="84"/>
      <c r="F943" s="761">
        <v>3010000</v>
      </c>
    </row>
    <row r="944" spans="1:6" s="55" customFormat="1" ht="21.75" customHeight="1">
      <c r="A944" s="754"/>
      <c r="B944" s="762" t="s">
        <v>1847</v>
      </c>
      <c r="C944" s="760"/>
      <c r="D944" s="76" t="s">
        <v>1849</v>
      </c>
      <c r="E944" s="84"/>
      <c r="F944" s="761">
        <v>3100000</v>
      </c>
    </row>
    <row r="945" spans="1:6" s="55" customFormat="1" ht="21.75" customHeight="1">
      <c r="A945" s="754"/>
      <c r="B945" s="762" t="s">
        <v>1848</v>
      </c>
      <c r="C945" s="760"/>
      <c r="D945" s="76" t="s">
        <v>1849</v>
      </c>
      <c r="E945" s="84"/>
      <c r="F945" s="761">
        <v>810000</v>
      </c>
    </row>
    <row r="946" spans="1:6" s="55" customFormat="1" ht="45" customHeight="1">
      <c r="A946" s="83">
        <v>5</v>
      </c>
      <c r="B946" s="985" t="s">
        <v>1895</v>
      </c>
      <c r="C946" s="932"/>
      <c r="D946" s="932"/>
      <c r="E946" s="932"/>
      <c r="F946" s="933"/>
    </row>
    <row r="947" spans="1:6" s="55" customFormat="1" ht="39" customHeight="1">
      <c r="A947" s="76"/>
      <c r="B947" s="622" t="s">
        <v>1312</v>
      </c>
      <c r="C947" s="621"/>
      <c r="D947" s="71" t="s">
        <v>1058</v>
      </c>
      <c r="E947" s="84"/>
      <c r="F947" s="84">
        <v>187000</v>
      </c>
    </row>
    <row r="948" spans="1:6" s="55" customFormat="1" ht="39" customHeight="1">
      <c r="A948" s="76"/>
      <c r="B948" s="622" t="s">
        <v>1311</v>
      </c>
      <c r="C948" s="490"/>
      <c r="D948" s="71" t="s">
        <v>1058</v>
      </c>
      <c r="E948" s="84"/>
      <c r="F948" s="84">
        <v>182000</v>
      </c>
    </row>
    <row r="949" spans="1:6" s="55" customFormat="1" ht="39" customHeight="1">
      <c r="A949" s="76"/>
      <c r="B949" s="622" t="s">
        <v>1813</v>
      </c>
      <c r="C949" s="490"/>
      <c r="D949" s="71" t="s">
        <v>1058</v>
      </c>
      <c r="E949" s="84"/>
      <c r="F949" s="84">
        <v>226000</v>
      </c>
    </row>
    <row r="950" spans="1:6" s="55" customFormat="1" ht="39" customHeight="1">
      <c r="A950" s="76"/>
      <c r="B950" s="622" t="s">
        <v>1814</v>
      </c>
      <c r="C950" s="490"/>
      <c r="D950" s="71" t="s">
        <v>62</v>
      </c>
      <c r="E950" s="84"/>
      <c r="F950" s="84">
        <v>215000</v>
      </c>
    </row>
    <row r="951" spans="1:6" s="55" customFormat="1" ht="39" customHeight="1">
      <c r="A951" s="76"/>
      <c r="B951" s="622" t="s">
        <v>1815</v>
      </c>
      <c r="C951" s="490"/>
      <c r="D951" s="71" t="s">
        <v>1058</v>
      </c>
      <c r="E951" s="84"/>
      <c r="F951" s="84">
        <v>198000</v>
      </c>
    </row>
    <row r="952" spans="1:6" s="55" customFormat="1" ht="42.75" customHeight="1">
      <c r="A952" s="76"/>
      <c r="B952" s="622" t="s">
        <v>1816</v>
      </c>
      <c r="C952" s="490"/>
      <c r="D952" s="71" t="s">
        <v>1058</v>
      </c>
      <c r="E952" s="84"/>
      <c r="F952" s="84">
        <v>220000</v>
      </c>
    </row>
    <row r="953" spans="1:6" s="55" customFormat="1" ht="42" customHeight="1">
      <c r="A953" s="76"/>
      <c r="B953" s="622" t="s">
        <v>1817</v>
      </c>
      <c r="C953" s="490"/>
      <c r="D953" s="71" t="s">
        <v>62</v>
      </c>
      <c r="E953" s="84"/>
      <c r="F953" s="84">
        <v>198000</v>
      </c>
    </row>
    <row r="954" spans="1:6" s="55" customFormat="1" ht="43.5" customHeight="1">
      <c r="A954" s="76"/>
      <c r="B954" s="622" t="s">
        <v>1818</v>
      </c>
      <c r="C954" s="490"/>
      <c r="D954" s="71" t="s">
        <v>1058</v>
      </c>
      <c r="E954" s="84"/>
      <c r="F954" s="84">
        <v>193000</v>
      </c>
    </row>
    <row r="955" spans="1:6" s="55" customFormat="1" ht="39.75" customHeight="1">
      <c r="A955" s="76"/>
      <c r="B955" s="622" t="s">
        <v>1310</v>
      </c>
      <c r="C955" s="490"/>
      <c r="D955" s="71" t="s">
        <v>1058</v>
      </c>
      <c r="E955" s="84"/>
      <c r="F955" s="84">
        <v>248000</v>
      </c>
    </row>
    <row r="956" spans="1:6" s="55" customFormat="1" ht="39.75" customHeight="1">
      <c r="A956" s="76"/>
      <c r="B956" s="622" t="s">
        <v>1309</v>
      </c>
      <c r="C956" s="490"/>
      <c r="D956" s="71" t="s">
        <v>1058</v>
      </c>
      <c r="E956" s="84"/>
      <c r="F956" s="84">
        <v>242000</v>
      </c>
    </row>
    <row r="957" spans="1:6" s="55" customFormat="1" ht="42" customHeight="1">
      <c r="A957" s="76"/>
      <c r="B957" s="622" t="s">
        <v>1811</v>
      </c>
      <c r="C957" s="216"/>
      <c r="D957" s="71" t="s">
        <v>1058</v>
      </c>
      <c r="E957" s="84"/>
      <c r="F957" s="84">
        <v>237000</v>
      </c>
    </row>
    <row r="958" spans="1:6" s="55" customFormat="1" ht="40.5" customHeight="1">
      <c r="A958" s="76"/>
      <c r="B958" s="622" t="s">
        <v>1812</v>
      </c>
      <c r="C958" s="216"/>
      <c r="D958" s="71" t="s">
        <v>1058</v>
      </c>
      <c r="E958" s="84"/>
      <c r="F958" s="84">
        <v>215000</v>
      </c>
    </row>
    <row r="959" spans="1:6" s="55" customFormat="1" ht="33.75" customHeight="1">
      <c r="A959" s="76"/>
      <c r="B959" s="622" t="s">
        <v>1308</v>
      </c>
      <c r="C959" s="490"/>
      <c r="D959" s="71" t="s">
        <v>1058</v>
      </c>
      <c r="E959" s="84"/>
      <c r="F959" s="84">
        <v>358000</v>
      </c>
    </row>
    <row r="960" spans="1:6" s="55" customFormat="1" ht="21">
      <c r="A960" s="209" t="s">
        <v>782</v>
      </c>
      <c r="B960" s="380" t="s">
        <v>807</v>
      </c>
      <c r="C960" s="158"/>
      <c r="D960" s="158"/>
      <c r="E960" s="158"/>
      <c r="F960" s="158"/>
    </row>
    <row r="961" spans="1:6" s="55" customFormat="1" ht="44.25" customHeight="1">
      <c r="A961" s="284">
        <v>1</v>
      </c>
      <c r="B961" s="922" t="s">
        <v>1888</v>
      </c>
      <c r="C961" s="923"/>
      <c r="D961" s="923"/>
      <c r="E961" s="923"/>
      <c r="F961" s="924"/>
    </row>
    <row r="962" spans="1:7" s="55" customFormat="1" ht="18.75">
      <c r="A962" s="284"/>
      <c r="B962" s="285" t="s">
        <v>1552</v>
      </c>
      <c r="C962" s="504" t="s">
        <v>211</v>
      </c>
      <c r="D962" s="258" t="s">
        <v>59</v>
      </c>
      <c r="E962" s="287">
        <f>13500*1.1</f>
        <v>14850.000000000002</v>
      </c>
      <c r="F962" s="264"/>
      <c r="G962" s="724"/>
    </row>
    <row r="963" spans="1:7" s="55" customFormat="1" ht="18.75">
      <c r="A963" s="284"/>
      <c r="B963" s="285" t="s">
        <v>1553</v>
      </c>
      <c r="C963" s="504" t="s">
        <v>211</v>
      </c>
      <c r="D963" s="258" t="s">
        <v>59</v>
      </c>
      <c r="E963" s="287">
        <f>12100*1.1</f>
        <v>13310.000000000002</v>
      </c>
      <c r="F963" s="264"/>
      <c r="G963" s="724"/>
    </row>
    <row r="964" spans="1:6" s="55" customFormat="1" ht="45" customHeight="1">
      <c r="A964" s="284">
        <v>2</v>
      </c>
      <c r="B964" s="1077" t="s">
        <v>1889</v>
      </c>
      <c r="C964" s="1078"/>
      <c r="D964" s="1078"/>
      <c r="E964" s="1078"/>
      <c r="F964" s="1079"/>
    </row>
    <row r="965" spans="1:7" s="55" customFormat="1" ht="26.25" customHeight="1">
      <c r="A965" s="651"/>
      <c r="B965" s="285" t="s">
        <v>1683</v>
      </c>
      <c r="C965" s="504" t="s">
        <v>1399</v>
      </c>
      <c r="D965" s="258" t="s">
        <v>59</v>
      </c>
      <c r="E965" s="287"/>
      <c r="F965" s="264">
        <v>15600</v>
      </c>
      <c r="G965" s="650"/>
    </row>
    <row r="966" spans="1:7" s="55" customFormat="1" ht="26.25" customHeight="1">
      <c r="A966" s="209" t="s">
        <v>806</v>
      </c>
      <c r="B966" s="380" t="s">
        <v>1573</v>
      </c>
      <c r="C966" s="158"/>
      <c r="D966" s="158"/>
      <c r="E966" s="158"/>
      <c r="F966" s="158"/>
      <c r="G966" s="650"/>
    </row>
    <row r="967" spans="1:7" s="55" customFormat="1" ht="38.25" customHeight="1">
      <c r="A967" s="284"/>
      <c r="B967" s="922" t="s">
        <v>1600</v>
      </c>
      <c r="C967" s="923"/>
      <c r="D967" s="923"/>
      <c r="E967" s="923"/>
      <c r="F967" s="924"/>
      <c r="G967" s="650"/>
    </row>
    <row r="968" spans="1:7" s="55" customFormat="1" ht="25.5" customHeight="1">
      <c r="A968" s="900">
        <v>1</v>
      </c>
      <c r="B968" s="902" t="s">
        <v>1566</v>
      </c>
      <c r="C968" s="504"/>
      <c r="D968" s="258" t="s">
        <v>1564</v>
      </c>
      <c r="E968" s="287"/>
      <c r="F968" s="264">
        <v>99000</v>
      </c>
      <c r="G968" s="650"/>
    </row>
    <row r="969" spans="1:7" s="55" customFormat="1" ht="22.5" customHeight="1">
      <c r="A969" s="901"/>
      <c r="B969" s="903"/>
      <c r="C969" s="504"/>
      <c r="D969" s="258" t="s">
        <v>1601</v>
      </c>
      <c r="E969" s="287"/>
      <c r="F969" s="264">
        <v>484000</v>
      </c>
      <c r="G969" s="650"/>
    </row>
    <row r="970" spans="1:7" s="55" customFormat="1" ht="23.25" customHeight="1">
      <c r="A970" s="901"/>
      <c r="B970" s="904"/>
      <c r="C970" s="504"/>
      <c r="D970" s="258" t="s">
        <v>1565</v>
      </c>
      <c r="E970" s="287"/>
      <c r="F970" s="264">
        <v>1881000</v>
      </c>
      <c r="G970" s="650"/>
    </row>
    <row r="971" spans="1:7" s="55" customFormat="1" ht="26.25" customHeight="1">
      <c r="A971" s="900">
        <v>2</v>
      </c>
      <c r="B971" s="902" t="s">
        <v>1569</v>
      </c>
      <c r="C971" s="504"/>
      <c r="D971" s="258" t="s">
        <v>1564</v>
      </c>
      <c r="E971" s="287"/>
      <c r="F971" s="264">
        <v>132000</v>
      </c>
      <c r="G971" s="650"/>
    </row>
    <row r="972" spans="1:7" s="55" customFormat="1" ht="26.25" customHeight="1">
      <c r="A972" s="901"/>
      <c r="B972" s="903"/>
      <c r="C972" s="504"/>
      <c r="D972" s="258" t="s">
        <v>1601</v>
      </c>
      <c r="E972" s="287"/>
      <c r="F972" s="264">
        <v>649000</v>
      </c>
      <c r="G972" s="650"/>
    </row>
    <row r="973" spans="1:7" s="55" customFormat="1" ht="26.25" customHeight="1">
      <c r="A973" s="901"/>
      <c r="B973" s="904"/>
      <c r="C973" s="504"/>
      <c r="D973" s="258" t="s">
        <v>1565</v>
      </c>
      <c r="E973" s="287"/>
      <c r="F973" s="264">
        <v>2530000</v>
      </c>
      <c r="G973" s="650"/>
    </row>
    <row r="974" spans="1:7" s="55" customFormat="1" ht="26.25" customHeight="1">
      <c r="A974" s="900">
        <v>3</v>
      </c>
      <c r="B974" s="902" t="s">
        <v>1570</v>
      </c>
      <c r="C974" s="504"/>
      <c r="D974" s="258" t="s">
        <v>1564</v>
      </c>
      <c r="E974" s="287"/>
      <c r="F974" s="264">
        <v>154000</v>
      </c>
      <c r="G974" s="650"/>
    </row>
    <row r="975" spans="1:7" s="55" customFormat="1" ht="26.25" customHeight="1">
      <c r="A975" s="901"/>
      <c r="B975" s="903"/>
      <c r="C975" s="504"/>
      <c r="D975" s="258" t="s">
        <v>1601</v>
      </c>
      <c r="E975" s="287"/>
      <c r="F975" s="264">
        <v>759000</v>
      </c>
      <c r="G975" s="650"/>
    </row>
    <row r="976" spans="1:7" s="55" customFormat="1" ht="26.25" customHeight="1">
      <c r="A976" s="901"/>
      <c r="B976" s="904"/>
      <c r="C976" s="504"/>
      <c r="D976" s="258" t="s">
        <v>1565</v>
      </c>
      <c r="E976" s="287"/>
      <c r="F976" s="264">
        <v>2970000</v>
      </c>
      <c r="G976" s="650"/>
    </row>
    <row r="977" spans="1:7" s="55" customFormat="1" ht="26.25" customHeight="1">
      <c r="A977" s="900">
        <v>4</v>
      </c>
      <c r="B977" s="902" t="s">
        <v>1567</v>
      </c>
      <c r="C977" s="504"/>
      <c r="D977" s="258" t="s">
        <v>1564</v>
      </c>
      <c r="E977" s="287"/>
      <c r="F977" s="264">
        <v>132000</v>
      </c>
      <c r="G977" s="650"/>
    </row>
    <row r="978" spans="1:7" s="55" customFormat="1" ht="26.25" customHeight="1">
      <c r="A978" s="901"/>
      <c r="B978" s="903"/>
      <c r="C978" s="504"/>
      <c r="D978" s="258" t="s">
        <v>1601</v>
      </c>
      <c r="E978" s="287"/>
      <c r="F978" s="264">
        <v>649000</v>
      </c>
      <c r="G978" s="650"/>
    </row>
    <row r="979" spans="1:7" s="55" customFormat="1" ht="26.25" customHeight="1">
      <c r="A979" s="901"/>
      <c r="B979" s="904"/>
      <c r="C979" s="504"/>
      <c r="D979" s="258" t="s">
        <v>1565</v>
      </c>
      <c r="E979" s="287"/>
      <c r="F979" s="264">
        <v>2530000</v>
      </c>
      <c r="G979" s="650"/>
    </row>
    <row r="980" spans="1:7" s="55" customFormat="1" ht="26.25" customHeight="1">
      <c r="A980" s="920">
        <v>5</v>
      </c>
      <c r="B980" s="902" t="s">
        <v>1571</v>
      </c>
      <c r="C980" s="504"/>
      <c r="D980" s="258" t="s">
        <v>1564</v>
      </c>
      <c r="E980" s="287"/>
      <c r="F980" s="264">
        <v>198000</v>
      </c>
      <c r="G980" s="650"/>
    </row>
    <row r="981" spans="1:7" s="55" customFormat="1" ht="26.25" customHeight="1">
      <c r="A981" s="921"/>
      <c r="B981" s="903"/>
      <c r="C981" s="504"/>
      <c r="D981" s="258" t="s">
        <v>1601</v>
      </c>
      <c r="E981" s="287"/>
      <c r="F981" s="264">
        <v>968000</v>
      </c>
      <c r="G981" s="650"/>
    </row>
    <row r="982" spans="1:7" s="55" customFormat="1" ht="26.25" customHeight="1">
      <c r="A982" s="921"/>
      <c r="B982" s="904"/>
      <c r="C982" s="504"/>
      <c r="D982" s="258" t="s">
        <v>1565</v>
      </c>
      <c r="E982" s="287"/>
      <c r="F982" s="264">
        <v>3828000</v>
      </c>
      <c r="G982" s="650"/>
    </row>
    <row r="983" spans="1:7" s="55" customFormat="1" ht="62.25" customHeight="1">
      <c r="A983" s="284">
        <v>6</v>
      </c>
      <c r="B983" s="285" t="s">
        <v>1572</v>
      </c>
      <c r="C983" s="504"/>
      <c r="D983" s="326" t="s">
        <v>1602</v>
      </c>
      <c r="E983" s="287"/>
      <c r="F983" s="264">
        <v>143000</v>
      </c>
      <c r="G983" s="650"/>
    </row>
    <row r="984" spans="1:7" s="55" customFormat="1" ht="26.25" customHeight="1">
      <c r="A984" s="284">
        <v>7</v>
      </c>
      <c r="B984" s="285" t="s">
        <v>1568</v>
      </c>
      <c r="C984" s="504"/>
      <c r="D984" s="258" t="s">
        <v>1564</v>
      </c>
      <c r="E984" s="287"/>
      <c r="F984" s="264">
        <v>110000</v>
      </c>
      <c r="G984" s="650"/>
    </row>
    <row r="985" spans="1:6" s="28" customFormat="1" ht="18.75">
      <c r="A985" s="487" t="s">
        <v>808</v>
      </c>
      <c r="B985" s="178" t="s">
        <v>809</v>
      </c>
      <c r="C985" s="158"/>
      <c r="D985" s="158"/>
      <c r="E985" s="158"/>
      <c r="F985" s="158"/>
    </row>
    <row r="986" spans="1:6" s="55" customFormat="1" ht="19.5">
      <c r="A986" s="488" t="s">
        <v>202</v>
      </c>
      <c r="B986" s="217" t="s">
        <v>843</v>
      </c>
      <c r="C986" s="172"/>
      <c r="D986" s="154"/>
      <c r="E986" s="168"/>
      <c r="F986" s="168"/>
    </row>
    <row r="987" spans="1:6" s="55" customFormat="1" ht="21.75" customHeight="1">
      <c r="A987" s="233">
        <v>1</v>
      </c>
      <c r="B987" s="363" t="s">
        <v>741</v>
      </c>
      <c r="C987" s="337"/>
      <c r="D987" s="76"/>
      <c r="E987" s="78"/>
      <c r="F987" s="78"/>
    </row>
    <row r="988" spans="1:6" s="55" customFormat="1" ht="21.75" customHeight="1">
      <c r="A988" s="69"/>
      <c r="B988" s="70" t="s">
        <v>194</v>
      </c>
      <c r="C988" s="89"/>
      <c r="D988" s="71" t="s">
        <v>173</v>
      </c>
      <c r="E988" s="72"/>
      <c r="F988" s="72">
        <v>10000</v>
      </c>
    </row>
    <row r="989" spans="1:6" s="55" customFormat="1" ht="21.75" customHeight="1">
      <c r="A989" s="69"/>
      <c r="B989" s="70" t="s">
        <v>281</v>
      </c>
      <c r="C989" s="89" t="s">
        <v>0</v>
      </c>
      <c r="D989" s="71" t="s">
        <v>39</v>
      </c>
      <c r="E989" s="72"/>
      <c r="F989" s="72">
        <v>10000</v>
      </c>
    </row>
    <row r="990" spans="1:6" s="55" customFormat="1" ht="21.75" customHeight="1">
      <c r="A990" s="69"/>
      <c r="B990" s="70" t="s">
        <v>45</v>
      </c>
      <c r="C990" s="89" t="s">
        <v>1</v>
      </c>
      <c r="D990" s="71" t="s">
        <v>130</v>
      </c>
      <c r="E990" s="72"/>
      <c r="F990" s="72">
        <v>14000</v>
      </c>
    </row>
    <row r="991" spans="1:6" s="55" customFormat="1" ht="21.75" customHeight="1">
      <c r="A991" s="69"/>
      <c r="B991" s="70" t="s">
        <v>2</v>
      </c>
      <c r="C991" s="91" t="s">
        <v>191</v>
      </c>
      <c r="D991" s="71" t="s">
        <v>130</v>
      </c>
      <c r="E991" s="72"/>
      <c r="F991" s="72">
        <v>17000</v>
      </c>
    </row>
    <row r="992" spans="1:6" s="55" customFormat="1" ht="21.75" customHeight="1">
      <c r="A992" s="69"/>
      <c r="B992" s="70" t="s">
        <v>122</v>
      </c>
      <c r="C992" s="89"/>
      <c r="D992" s="71" t="s">
        <v>130</v>
      </c>
      <c r="E992" s="72"/>
      <c r="F992" s="72">
        <v>16000</v>
      </c>
    </row>
    <row r="993" spans="1:6" s="55" customFormat="1" ht="21.75" customHeight="1">
      <c r="A993" s="69"/>
      <c r="B993" s="70" t="s">
        <v>195</v>
      </c>
      <c r="C993" s="89"/>
      <c r="D993" s="71" t="s">
        <v>130</v>
      </c>
      <c r="E993" s="72"/>
      <c r="F993" s="72">
        <v>15000</v>
      </c>
    </row>
    <row r="994" spans="1:6" s="55" customFormat="1" ht="21.75" customHeight="1">
      <c r="A994" s="69"/>
      <c r="B994" s="70" t="s">
        <v>123</v>
      </c>
      <c r="C994" s="89"/>
      <c r="D994" s="71" t="s">
        <v>130</v>
      </c>
      <c r="E994" s="72"/>
      <c r="F994" s="72">
        <v>18000</v>
      </c>
    </row>
    <row r="995" spans="1:6" s="55" customFormat="1" ht="21.75" customHeight="1">
      <c r="A995" s="69"/>
      <c r="B995" s="70" t="s">
        <v>196</v>
      </c>
      <c r="C995" s="89"/>
      <c r="D995" s="71" t="s">
        <v>130</v>
      </c>
      <c r="E995" s="72"/>
      <c r="F995" s="72">
        <v>17000</v>
      </c>
    </row>
    <row r="996" spans="1:6" s="55" customFormat="1" ht="21.75" customHeight="1">
      <c r="A996" s="69"/>
      <c r="B996" s="70" t="s">
        <v>52</v>
      </c>
      <c r="C996" s="89"/>
      <c r="D996" s="71" t="s">
        <v>130</v>
      </c>
      <c r="E996" s="72"/>
      <c r="F996" s="72">
        <v>25000</v>
      </c>
    </row>
    <row r="997" spans="1:6" s="55" customFormat="1" ht="21.75" customHeight="1">
      <c r="A997" s="69"/>
      <c r="B997" s="70" t="s">
        <v>53</v>
      </c>
      <c r="C997" s="89"/>
      <c r="D997" s="71" t="s">
        <v>130</v>
      </c>
      <c r="E997" s="72"/>
      <c r="F997" s="72">
        <v>20000</v>
      </c>
    </row>
    <row r="998" spans="1:6" s="55" customFormat="1" ht="21.75" customHeight="1">
      <c r="A998" s="69"/>
      <c r="B998" s="70" t="s">
        <v>299</v>
      </c>
      <c r="C998" s="89"/>
      <c r="D998" s="71" t="s">
        <v>130</v>
      </c>
      <c r="E998" s="72"/>
      <c r="F998" s="72">
        <v>162000</v>
      </c>
    </row>
    <row r="999" spans="1:6" s="55" customFormat="1" ht="21.75" customHeight="1">
      <c r="A999" s="86"/>
      <c r="B999" s="70" t="s">
        <v>301</v>
      </c>
      <c r="C999" s="95"/>
      <c r="D999" s="87" t="s">
        <v>130</v>
      </c>
      <c r="E999" s="79"/>
      <c r="F999" s="72">
        <v>234000</v>
      </c>
    </row>
    <row r="1000" spans="1:6" s="55" customFormat="1" ht="21.75" customHeight="1">
      <c r="A1000" s="69"/>
      <c r="B1000" s="70" t="s">
        <v>300</v>
      </c>
      <c r="C1000" s="89"/>
      <c r="D1000" s="71" t="s">
        <v>130</v>
      </c>
      <c r="E1000" s="72"/>
      <c r="F1000" s="72">
        <v>372000</v>
      </c>
    </row>
    <row r="1001" spans="1:6" s="55" customFormat="1" ht="21.75" customHeight="1">
      <c r="A1001" s="69"/>
      <c r="B1001" s="70" t="s">
        <v>204</v>
      </c>
      <c r="C1001" s="89"/>
      <c r="D1001" s="71" t="s">
        <v>130</v>
      </c>
      <c r="E1001" s="72"/>
      <c r="F1001" s="72">
        <v>7000</v>
      </c>
    </row>
    <row r="1002" spans="1:6" s="55" customFormat="1" ht="21.75" customHeight="1">
      <c r="A1002" s="69"/>
      <c r="B1002" s="70" t="s">
        <v>111</v>
      </c>
      <c r="C1002" s="89"/>
      <c r="D1002" s="71" t="s">
        <v>39</v>
      </c>
      <c r="E1002" s="72"/>
      <c r="F1002" s="72">
        <v>47000</v>
      </c>
    </row>
    <row r="1003" spans="1:6" s="55" customFormat="1" ht="21.75" customHeight="1">
      <c r="A1003" s="69"/>
      <c r="B1003" s="70" t="s">
        <v>112</v>
      </c>
      <c r="C1003" s="89"/>
      <c r="D1003" s="71" t="s">
        <v>130</v>
      </c>
      <c r="E1003" s="72"/>
      <c r="F1003" s="72">
        <v>70000</v>
      </c>
    </row>
    <row r="1004" spans="1:6" s="55" customFormat="1" ht="21.75" customHeight="1">
      <c r="A1004" s="69"/>
      <c r="B1004" s="70" t="s">
        <v>117</v>
      </c>
      <c r="C1004" s="89"/>
      <c r="D1004" s="71" t="s">
        <v>130</v>
      </c>
      <c r="E1004" s="72"/>
      <c r="F1004" s="72">
        <v>64000</v>
      </c>
    </row>
    <row r="1005" spans="1:6" s="55" customFormat="1" ht="21.75" customHeight="1">
      <c r="A1005" s="69"/>
      <c r="B1005" s="70" t="s">
        <v>93</v>
      </c>
      <c r="C1005" s="89"/>
      <c r="D1005" s="71" t="s">
        <v>130</v>
      </c>
      <c r="E1005" s="72"/>
      <c r="F1005" s="72">
        <v>6000</v>
      </c>
    </row>
    <row r="1006" spans="1:6" s="55" customFormat="1" ht="21.75" customHeight="1">
      <c r="A1006" s="69"/>
      <c r="B1006" s="70" t="s">
        <v>54</v>
      </c>
      <c r="C1006" s="89"/>
      <c r="D1006" s="71" t="s">
        <v>130</v>
      </c>
      <c r="E1006" s="72"/>
      <c r="F1006" s="72">
        <v>4500</v>
      </c>
    </row>
    <row r="1007" spans="1:6" s="55" customFormat="1" ht="21.75" customHeight="1">
      <c r="A1007" s="69"/>
      <c r="B1007" s="70" t="s">
        <v>110</v>
      </c>
      <c r="C1007" s="89"/>
      <c r="D1007" s="71" t="s">
        <v>130</v>
      </c>
      <c r="E1007" s="72"/>
      <c r="F1007" s="72">
        <v>55000</v>
      </c>
    </row>
    <row r="1008" spans="1:6" s="55" customFormat="1" ht="21.75" customHeight="1">
      <c r="A1008" s="69"/>
      <c r="B1008" s="70" t="s">
        <v>73</v>
      </c>
      <c r="C1008" s="89"/>
      <c r="D1008" s="71" t="s">
        <v>173</v>
      </c>
      <c r="E1008" s="72"/>
      <c r="F1008" s="72">
        <v>6000</v>
      </c>
    </row>
    <row r="1009" spans="1:6" s="55" customFormat="1" ht="21.75" customHeight="1">
      <c r="A1009" s="69"/>
      <c r="B1009" s="73" t="s">
        <v>1076</v>
      </c>
      <c r="C1009" s="89"/>
      <c r="D1009" s="71" t="s">
        <v>39</v>
      </c>
      <c r="E1009" s="72"/>
      <c r="F1009" s="72">
        <v>5000</v>
      </c>
    </row>
    <row r="1010" spans="1:6" s="55" customFormat="1" ht="21.75" customHeight="1">
      <c r="A1010" s="69"/>
      <c r="B1010" s="70" t="s">
        <v>187</v>
      </c>
      <c r="C1010" s="89"/>
      <c r="D1010" s="71" t="s">
        <v>130</v>
      </c>
      <c r="E1010" s="72"/>
      <c r="F1010" s="72">
        <v>7000</v>
      </c>
    </row>
    <row r="1011" spans="1:6" s="55" customFormat="1" ht="21.75" customHeight="1">
      <c r="A1011" s="69"/>
      <c r="B1011" s="73" t="s">
        <v>1077</v>
      </c>
      <c r="C1011" s="89"/>
      <c r="D1011" s="71" t="s">
        <v>130</v>
      </c>
      <c r="E1011" s="72"/>
      <c r="F1011" s="72">
        <v>32000</v>
      </c>
    </row>
    <row r="1012" spans="1:6" s="55" customFormat="1" ht="21.75" customHeight="1">
      <c r="A1012" s="69"/>
      <c r="B1012" s="73" t="s">
        <v>1078</v>
      </c>
      <c r="C1012" s="89"/>
      <c r="D1012" s="71" t="s">
        <v>130</v>
      </c>
      <c r="E1012" s="72"/>
      <c r="F1012" s="72">
        <v>12000</v>
      </c>
    </row>
    <row r="1013" spans="1:6" s="55" customFormat="1" ht="21.75" customHeight="1">
      <c r="A1013" s="69"/>
      <c r="B1013" s="70" t="s">
        <v>118</v>
      </c>
      <c r="C1013" s="89"/>
      <c r="D1013" s="71" t="s">
        <v>174</v>
      </c>
      <c r="E1013" s="72"/>
      <c r="F1013" s="72">
        <v>790000</v>
      </c>
    </row>
    <row r="1014" spans="1:6" s="55" customFormat="1" ht="21.75" customHeight="1">
      <c r="A1014" s="69"/>
      <c r="B1014" s="70" t="s">
        <v>119</v>
      </c>
      <c r="C1014" s="89"/>
      <c r="D1014" s="71" t="s">
        <v>175</v>
      </c>
      <c r="E1014" s="72"/>
      <c r="F1014" s="72">
        <v>15000</v>
      </c>
    </row>
    <row r="1015" spans="1:6" s="55" customFormat="1" ht="21.75" customHeight="1">
      <c r="A1015" s="69"/>
      <c r="B1015" s="70" t="s">
        <v>100</v>
      </c>
      <c r="C1015" s="89"/>
      <c r="D1015" s="71" t="s">
        <v>130</v>
      </c>
      <c r="E1015" s="72"/>
      <c r="F1015" s="72">
        <v>19000</v>
      </c>
    </row>
    <row r="1016" spans="1:6" s="55" customFormat="1" ht="21.75" customHeight="1">
      <c r="A1016" s="69"/>
      <c r="B1016" s="70" t="s">
        <v>8</v>
      </c>
      <c r="C1016" s="89"/>
      <c r="D1016" s="71" t="s">
        <v>130</v>
      </c>
      <c r="E1016" s="72"/>
      <c r="F1016" s="72">
        <v>27000</v>
      </c>
    </row>
    <row r="1017" spans="1:6" s="55" customFormat="1" ht="21.75" customHeight="1">
      <c r="A1017" s="69"/>
      <c r="B1017" s="70" t="s">
        <v>189</v>
      </c>
      <c r="C1017" s="89"/>
      <c r="D1017" s="77" t="s">
        <v>130</v>
      </c>
      <c r="E1017" s="72"/>
      <c r="F1017" s="72">
        <v>3000</v>
      </c>
    </row>
    <row r="1018" spans="1:6" s="55" customFormat="1" ht="21.75" customHeight="1">
      <c r="A1018" s="69"/>
      <c r="B1018" s="70" t="s">
        <v>190</v>
      </c>
      <c r="C1018" s="89"/>
      <c r="D1018" s="71" t="s">
        <v>130</v>
      </c>
      <c r="E1018" s="72"/>
      <c r="F1018" s="72">
        <v>4000</v>
      </c>
    </row>
    <row r="1019" spans="1:6" s="55" customFormat="1" ht="21.75" customHeight="1">
      <c r="A1019" s="69"/>
      <c r="B1019" s="70" t="s">
        <v>15</v>
      </c>
      <c r="C1019" s="89"/>
      <c r="D1019" s="71" t="s">
        <v>130</v>
      </c>
      <c r="E1019" s="72"/>
      <c r="F1019" s="72">
        <v>8000</v>
      </c>
    </row>
    <row r="1020" spans="1:6" s="55" customFormat="1" ht="21.75" customHeight="1">
      <c r="A1020" s="69"/>
      <c r="B1020" s="70" t="s">
        <v>16</v>
      </c>
      <c r="C1020" s="89"/>
      <c r="D1020" s="71" t="s">
        <v>130</v>
      </c>
      <c r="E1020" s="72"/>
      <c r="F1020" s="72">
        <v>20000</v>
      </c>
    </row>
    <row r="1021" spans="1:6" s="55" customFormat="1" ht="21.75" customHeight="1">
      <c r="A1021" s="69"/>
      <c r="B1021" s="70" t="s">
        <v>17</v>
      </c>
      <c r="C1021" s="89"/>
      <c r="D1021" s="71" t="s">
        <v>130</v>
      </c>
      <c r="E1021" s="72"/>
      <c r="F1021" s="72">
        <v>15000</v>
      </c>
    </row>
    <row r="1022" spans="1:6" s="55" customFormat="1" ht="21.75" customHeight="1">
      <c r="A1022" s="69"/>
      <c r="B1022" s="70" t="s">
        <v>66</v>
      </c>
      <c r="C1022" s="89"/>
      <c r="D1022" s="74" t="s">
        <v>48</v>
      </c>
      <c r="E1022" s="72"/>
      <c r="F1022" s="72">
        <v>50000</v>
      </c>
    </row>
    <row r="1023" spans="1:6" s="55" customFormat="1" ht="21.75" customHeight="1">
      <c r="A1023" s="69"/>
      <c r="B1023" s="70" t="s">
        <v>18</v>
      </c>
      <c r="C1023" s="89"/>
      <c r="D1023" s="71" t="s">
        <v>130</v>
      </c>
      <c r="E1023" s="72"/>
      <c r="F1023" s="72">
        <v>45000</v>
      </c>
    </row>
    <row r="1024" spans="1:6" s="55" customFormat="1" ht="21.75" customHeight="1">
      <c r="A1024" s="69"/>
      <c r="B1024" s="70" t="s">
        <v>19</v>
      </c>
      <c r="C1024" s="89"/>
      <c r="D1024" s="71" t="s">
        <v>130</v>
      </c>
      <c r="E1024" s="72"/>
      <c r="F1024" s="72">
        <v>40000</v>
      </c>
    </row>
    <row r="1025" spans="1:6" s="55" customFormat="1" ht="21.75" customHeight="1">
      <c r="A1025" s="69"/>
      <c r="B1025" s="70" t="s">
        <v>67</v>
      </c>
      <c r="C1025" s="89"/>
      <c r="D1025" s="71" t="s">
        <v>130</v>
      </c>
      <c r="E1025" s="72"/>
      <c r="F1025" s="72">
        <v>80000</v>
      </c>
    </row>
    <row r="1026" spans="1:6" s="55" customFormat="1" ht="21.75" customHeight="1">
      <c r="A1026" s="69"/>
      <c r="B1026" s="70" t="s">
        <v>68</v>
      </c>
      <c r="C1026" s="89"/>
      <c r="D1026" s="71" t="s">
        <v>130</v>
      </c>
      <c r="E1026" s="72"/>
      <c r="F1026" s="72">
        <v>80000</v>
      </c>
    </row>
    <row r="1027" spans="1:6" s="55" customFormat="1" ht="21.75" customHeight="1">
      <c r="A1027" s="69"/>
      <c r="B1027" s="70" t="s">
        <v>69</v>
      </c>
      <c r="C1027" s="89"/>
      <c r="D1027" s="71" t="s">
        <v>130</v>
      </c>
      <c r="E1027" s="72"/>
      <c r="F1027" s="72">
        <v>125000</v>
      </c>
    </row>
    <row r="1028" spans="1:6" s="55" customFormat="1" ht="21.75" customHeight="1">
      <c r="A1028" s="69"/>
      <c r="B1028" s="70" t="s">
        <v>20</v>
      </c>
      <c r="C1028" s="89"/>
      <c r="D1028" s="71" t="s">
        <v>130</v>
      </c>
      <c r="E1028" s="72"/>
      <c r="F1028" s="72">
        <v>280000</v>
      </c>
    </row>
    <row r="1029" spans="1:6" s="55" customFormat="1" ht="21.75" customHeight="1">
      <c r="A1029" s="69"/>
      <c r="B1029" s="70" t="s">
        <v>154</v>
      </c>
      <c r="C1029" s="89"/>
      <c r="D1029" s="71" t="s">
        <v>167</v>
      </c>
      <c r="E1029" s="72"/>
      <c r="F1029" s="72">
        <v>4446</v>
      </c>
    </row>
    <row r="1030" spans="1:6" s="55" customFormat="1" ht="21.75" customHeight="1">
      <c r="A1030" s="69"/>
      <c r="B1030" s="70" t="s">
        <v>199</v>
      </c>
      <c r="C1030" s="89"/>
      <c r="D1030" s="71" t="s">
        <v>130</v>
      </c>
      <c r="E1030" s="72"/>
      <c r="F1030" s="72">
        <v>2922</v>
      </c>
    </row>
    <row r="1031" spans="1:6" s="55" customFormat="1" ht="21.75" customHeight="1">
      <c r="A1031" s="69"/>
      <c r="B1031" s="70" t="s">
        <v>168</v>
      </c>
      <c r="C1031" s="89"/>
      <c r="D1031" s="71" t="s">
        <v>130</v>
      </c>
      <c r="E1031" s="72"/>
      <c r="F1031" s="72">
        <v>5255</v>
      </c>
    </row>
    <row r="1032" spans="1:6" s="55" customFormat="1" ht="21.75" customHeight="1">
      <c r="A1032" s="69"/>
      <c r="B1032" s="70" t="s">
        <v>169</v>
      </c>
      <c r="C1032" s="89"/>
      <c r="D1032" s="71" t="s">
        <v>130</v>
      </c>
      <c r="E1032" s="72"/>
      <c r="F1032" s="72">
        <v>7993</v>
      </c>
    </row>
    <row r="1033" spans="1:6" s="55" customFormat="1" ht="21.75" customHeight="1">
      <c r="A1033" s="69"/>
      <c r="B1033" s="70" t="s">
        <v>170</v>
      </c>
      <c r="C1033" s="89"/>
      <c r="D1033" s="71" t="s">
        <v>130</v>
      </c>
      <c r="E1033" s="72"/>
      <c r="F1033" s="72">
        <v>17660</v>
      </c>
    </row>
    <row r="1034" spans="1:6" s="55" customFormat="1" ht="21.75" customHeight="1">
      <c r="A1034" s="69"/>
      <c r="B1034" s="70" t="s">
        <v>200</v>
      </c>
      <c r="C1034" s="92"/>
      <c r="D1034" s="71"/>
      <c r="E1034" s="72"/>
      <c r="F1034" s="72"/>
    </row>
    <row r="1035" spans="1:6" s="28" customFormat="1" ht="21.75" customHeight="1">
      <c r="A1035" s="69"/>
      <c r="B1035" s="70" t="s">
        <v>481</v>
      </c>
      <c r="C1035" s="92"/>
      <c r="D1035" s="71" t="s">
        <v>167</v>
      </c>
      <c r="E1035" s="72"/>
      <c r="F1035" s="72">
        <v>2745</v>
      </c>
    </row>
    <row r="1036" spans="1:6" s="28" customFormat="1" ht="21.75" customHeight="1">
      <c r="A1036" s="69"/>
      <c r="B1036" s="70" t="s">
        <v>482</v>
      </c>
      <c r="C1036" s="92"/>
      <c r="D1036" s="71" t="s">
        <v>130</v>
      </c>
      <c r="E1036" s="72"/>
      <c r="F1036" s="72">
        <v>4070</v>
      </c>
    </row>
    <row r="1037" spans="1:6" s="28" customFormat="1" ht="21.75" customHeight="1">
      <c r="A1037" s="69"/>
      <c r="B1037" s="70" t="s">
        <v>483</v>
      </c>
      <c r="C1037" s="92"/>
      <c r="D1037" s="71" t="s">
        <v>130</v>
      </c>
      <c r="E1037" s="72"/>
      <c r="F1037" s="72">
        <v>4807</v>
      </c>
    </row>
    <row r="1038" spans="1:6" s="28" customFormat="1" ht="21.75" customHeight="1">
      <c r="A1038" s="69"/>
      <c r="B1038" s="70" t="s">
        <v>484</v>
      </c>
      <c r="C1038" s="92"/>
      <c r="D1038" s="71" t="s">
        <v>130</v>
      </c>
      <c r="E1038" s="72"/>
      <c r="F1038" s="72">
        <v>6633</v>
      </c>
    </row>
    <row r="1039" spans="1:6" s="28" customFormat="1" ht="21.75" customHeight="1">
      <c r="A1039" s="69"/>
      <c r="B1039" s="70" t="s">
        <v>485</v>
      </c>
      <c r="C1039" s="92"/>
      <c r="D1039" s="71" t="s">
        <v>130</v>
      </c>
      <c r="E1039" s="72"/>
      <c r="F1039" s="72">
        <v>8791</v>
      </c>
    </row>
    <row r="1040" spans="1:6" s="28" customFormat="1" ht="21.75" customHeight="1">
      <c r="A1040" s="69"/>
      <c r="B1040" s="70" t="s">
        <v>486</v>
      </c>
      <c r="C1040" s="92"/>
      <c r="D1040" s="71" t="s">
        <v>130</v>
      </c>
      <c r="E1040" s="72"/>
      <c r="F1040" s="72">
        <v>9933</v>
      </c>
    </row>
    <row r="1041" spans="1:6" s="28" customFormat="1" ht="21.75" customHeight="1">
      <c r="A1041" s="69"/>
      <c r="B1041" s="70" t="s">
        <v>487</v>
      </c>
      <c r="C1041" s="92"/>
      <c r="D1041" s="71" t="s">
        <v>130</v>
      </c>
      <c r="E1041" s="72"/>
      <c r="F1041" s="72">
        <v>13284</v>
      </c>
    </row>
    <row r="1042" spans="1:6" s="28" customFormat="1" ht="21.75" customHeight="1">
      <c r="A1042" s="69"/>
      <c r="B1042" s="70" t="s">
        <v>488</v>
      </c>
      <c r="C1042" s="92"/>
      <c r="D1042" s="71" t="s">
        <v>130</v>
      </c>
      <c r="E1042" s="72"/>
      <c r="F1042" s="72">
        <v>14509</v>
      </c>
    </row>
    <row r="1043" spans="1:6" s="28" customFormat="1" ht="21.75" customHeight="1">
      <c r="A1043" s="69"/>
      <c r="B1043" s="70" t="s">
        <v>37</v>
      </c>
      <c r="C1043" s="90"/>
      <c r="D1043" s="71" t="s">
        <v>39</v>
      </c>
      <c r="E1043" s="72"/>
      <c r="F1043" s="72">
        <v>440000</v>
      </c>
    </row>
    <row r="1044" spans="1:6" s="28" customFormat="1" ht="21.75" customHeight="1">
      <c r="A1044" s="69"/>
      <c r="B1044" s="70" t="s">
        <v>38</v>
      </c>
      <c r="C1044" s="90"/>
      <c r="D1044" s="71" t="s">
        <v>130</v>
      </c>
      <c r="E1044" s="72"/>
      <c r="F1044" s="72">
        <v>550000</v>
      </c>
    </row>
    <row r="1045" spans="1:6" s="28" customFormat="1" ht="21.75" customHeight="1">
      <c r="A1045" s="69"/>
      <c r="B1045" s="70" t="s">
        <v>120</v>
      </c>
      <c r="C1045" s="90"/>
      <c r="D1045" s="71" t="s">
        <v>130</v>
      </c>
      <c r="E1045" s="72"/>
      <c r="F1045" s="72">
        <v>380000</v>
      </c>
    </row>
    <row r="1046" spans="1:6" s="28" customFormat="1" ht="21.75" customHeight="1">
      <c r="A1046" s="69"/>
      <c r="B1046" s="70" t="s">
        <v>42</v>
      </c>
      <c r="C1046" s="90"/>
      <c r="D1046" s="71" t="s">
        <v>130</v>
      </c>
      <c r="E1046" s="72"/>
      <c r="F1046" s="72">
        <v>335000</v>
      </c>
    </row>
    <row r="1047" spans="1:6" s="28" customFormat="1" ht="21.75" customHeight="1">
      <c r="A1047" s="69"/>
      <c r="B1047" s="70" t="s">
        <v>70</v>
      </c>
      <c r="C1047" s="89"/>
      <c r="D1047" s="71" t="s">
        <v>203</v>
      </c>
      <c r="E1047" s="72"/>
      <c r="F1047" s="72">
        <v>290000</v>
      </c>
    </row>
    <row r="1048" spans="1:6" s="28" customFormat="1" ht="21.75" customHeight="1">
      <c r="A1048" s="69"/>
      <c r="B1048" s="70" t="s">
        <v>97</v>
      </c>
      <c r="C1048" s="89"/>
      <c r="D1048" s="71" t="s">
        <v>130</v>
      </c>
      <c r="E1048" s="72"/>
      <c r="F1048" s="72">
        <v>330000</v>
      </c>
    </row>
    <row r="1049" spans="1:6" s="28" customFormat="1" ht="21.75" customHeight="1">
      <c r="A1049" s="69"/>
      <c r="B1049" s="70" t="s">
        <v>193</v>
      </c>
      <c r="C1049" s="89"/>
      <c r="D1049" s="71" t="s">
        <v>130</v>
      </c>
      <c r="E1049" s="72"/>
      <c r="F1049" s="72">
        <v>330000</v>
      </c>
    </row>
    <row r="1050" spans="1:6" s="28" customFormat="1" ht="21.75" customHeight="1">
      <c r="A1050" s="69"/>
      <c r="B1050" s="70" t="s">
        <v>98</v>
      </c>
      <c r="C1050" s="89"/>
      <c r="D1050" s="71" t="s">
        <v>130</v>
      </c>
      <c r="E1050" s="72"/>
      <c r="F1050" s="72">
        <v>770000</v>
      </c>
    </row>
    <row r="1051" spans="1:6" s="28" customFormat="1" ht="21.75" customHeight="1">
      <c r="A1051" s="69"/>
      <c r="B1051" s="70" t="s">
        <v>614</v>
      </c>
      <c r="C1051" s="89" t="s">
        <v>608</v>
      </c>
      <c r="D1051" s="71" t="s">
        <v>130</v>
      </c>
      <c r="E1051" s="72"/>
      <c r="F1051" s="72">
        <v>88000</v>
      </c>
    </row>
    <row r="1052" spans="1:6" s="28" customFormat="1" ht="21.75" customHeight="1">
      <c r="A1052" s="69"/>
      <c r="B1052" s="70" t="s">
        <v>29</v>
      </c>
      <c r="C1052" s="91" t="s">
        <v>191</v>
      </c>
      <c r="D1052" s="71" t="s">
        <v>39</v>
      </c>
      <c r="E1052" s="72"/>
      <c r="F1052" s="72">
        <v>88000</v>
      </c>
    </row>
    <row r="1053" spans="1:6" s="28" customFormat="1" ht="21.75" customHeight="1">
      <c r="A1053" s="69"/>
      <c r="B1053" s="70" t="s">
        <v>26</v>
      </c>
      <c r="C1053" s="91" t="s">
        <v>191</v>
      </c>
      <c r="D1053" s="71" t="s">
        <v>130</v>
      </c>
      <c r="E1053" s="72"/>
      <c r="F1053" s="72">
        <v>210000</v>
      </c>
    </row>
    <row r="1054" spans="1:6" s="28" customFormat="1" ht="21.75" customHeight="1">
      <c r="A1054" s="69"/>
      <c r="B1054" s="70" t="s">
        <v>27</v>
      </c>
      <c r="C1054" s="89" t="s">
        <v>115</v>
      </c>
      <c r="D1054" s="71" t="s">
        <v>130</v>
      </c>
      <c r="E1054" s="72"/>
      <c r="F1054" s="72">
        <v>850000</v>
      </c>
    </row>
    <row r="1055" spans="1:6" s="28" customFormat="1" ht="21.75" customHeight="1">
      <c r="A1055" s="69"/>
      <c r="B1055" s="70" t="s">
        <v>28</v>
      </c>
      <c r="C1055" s="91" t="s">
        <v>191</v>
      </c>
      <c r="D1055" s="71" t="s">
        <v>130</v>
      </c>
      <c r="E1055" s="72"/>
      <c r="F1055" s="72">
        <v>850000</v>
      </c>
    </row>
    <row r="1056" spans="1:6" s="28" customFormat="1" ht="21.75" customHeight="1">
      <c r="A1056" s="69"/>
      <c r="B1056" s="70" t="s">
        <v>30</v>
      </c>
      <c r="C1056" s="91" t="s">
        <v>191</v>
      </c>
      <c r="D1056" s="71" t="s">
        <v>130</v>
      </c>
      <c r="E1056" s="72"/>
      <c r="F1056" s="72">
        <v>910000</v>
      </c>
    </row>
    <row r="1057" spans="1:6" s="28" customFormat="1" ht="21.75" customHeight="1">
      <c r="A1057" s="69"/>
      <c r="B1057" s="70" t="s">
        <v>31</v>
      </c>
      <c r="C1057" s="91" t="s">
        <v>191</v>
      </c>
      <c r="D1057" s="71" t="s">
        <v>130</v>
      </c>
      <c r="E1057" s="72"/>
      <c r="F1057" s="72">
        <v>1670000</v>
      </c>
    </row>
    <row r="1058" spans="1:6" s="28" customFormat="1" ht="63.75" customHeight="1">
      <c r="A1058" s="612">
        <v>2</v>
      </c>
      <c r="B1058" s="976" t="s">
        <v>1543</v>
      </c>
      <c r="C1058" s="977"/>
      <c r="D1058" s="977"/>
      <c r="E1058" s="977"/>
      <c r="F1058" s="978"/>
    </row>
    <row r="1059" spans="1:6" s="28" customFormat="1" ht="21.75" customHeight="1">
      <c r="A1059" s="614" t="s">
        <v>770</v>
      </c>
      <c r="B1059" s="615" t="s">
        <v>1255</v>
      </c>
      <c r="C1059" s="610"/>
      <c r="D1059" s="613"/>
      <c r="E1059" s="72"/>
      <c r="F1059" s="611"/>
    </row>
    <row r="1060" spans="1:6" s="28" customFormat="1" ht="21.75" customHeight="1">
      <c r="A1060" s="616"/>
      <c r="B1060" s="617" t="s">
        <v>1256</v>
      </c>
      <c r="C1060" s="610"/>
      <c r="D1060" s="613" t="s">
        <v>167</v>
      </c>
      <c r="E1060" s="72"/>
      <c r="F1060" s="611">
        <v>2349</v>
      </c>
    </row>
    <row r="1061" spans="1:6" s="28" customFormat="1" ht="21.75" customHeight="1">
      <c r="A1061" s="616"/>
      <c r="B1061" s="617" t="s">
        <v>1257</v>
      </c>
      <c r="C1061" s="610"/>
      <c r="D1061" s="71" t="s">
        <v>130</v>
      </c>
      <c r="E1061" s="72"/>
      <c r="F1061" s="611">
        <v>3418</v>
      </c>
    </row>
    <row r="1062" spans="1:6" s="28" customFormat="1" ht="21.75" customHeight="1">
      <c r="A1062" s="616"/>
      <c r="B1062" s="617" t="s">
        <v>1258</v>
      </c>
      <c r="C1062" s="610"/>
      <c r="D1062" s="71" t="s">
        <v>130</v>
      </c>
      <c r="E1062" s="72"/>
      <c r="F1062" s="611">
        <v>4443</v>
      </c>
    </row>
    <row r="1063" spans="1:6" s="28" customFormat="1" ht="21.75" customHeight="1">
      <c r="A1063" s="616"/>
      <c r="B1063" s="617" t="s">
        <v>1259</v>
      </c>
      <c r="C1063" s="610"/>
      <c r="D1063" s="71" t="s">
        <v>130</v>
      </c>
      <c r="E1063" s="72"/>
      <c r="F1063" s="611">
        <v>5463</v>
      </c>
    </row>
    <row r="1064" spans="1:6" s="28" customFormat="1" ht="21.75" customHeight="1">
      <c r="A1064" s="616"/>
      <c r="B1064" s="617" t="s">
        <v>1260</v>
      </c>
      <c r="C1064" s="610"/>
      <c r="D1064" s="71" t="s">
        <v>130</v>
      </c>
      <c r="E1064" s="72"/>
      <c r="F1064" s="611">
        <v>6592</v>
      </c>
    </row>
    <row r="1065" spans="1:6" s="28" customFormat="1" ht="21.75" customHeight="1">
      <c r="A1065" s="616"/>
      <c r="B1065" s="617" t="s">
        <v>1261</v>
      </c>
      <c r="C1065" s="610"/>
      <c r="D1065" s="71" t="s">
        <v>130</v>
      </c>
      <c r="E1065" s="72"/>
      <c r="F1065" s="611">
        <v>7662</v>
      </c>
    </row>
    <row r="1066" spans="1:6" s="28" customFormat="1" ht="21.75" customHeight="1">
      <c r="A1066" s="616"/>
      <c r="B1066" s="617" t="s">
        <v>1262</v>
      </c>
      <c r="C1066" s="610"/>
      <c r="D1066" s="71" t="s">
        <v>130</v>
      </c>
      <c r="E1066" s="72"/>
      <c r="F1066" s="611">
        <v>8523</v>
      </c>
    </row>
    <row r="1067" spans="1:6" s="28" customFormat="1" ht="21.75" customHeight="1">
      <c r="A1067" s="616"/>
      <c r="B1067" s="617" t="s">
        <v>1263</v>
      </c>
      <c r="C1067" s="610"/>
      <c r="D1067" s="71" t="s">
        <v>130</v>
      </c>
      <c r="E1067" s="72"/>
      <c r="F1067" s="611">
        <v>10805</v>
      </c>
    </row>
    <row r="1068" spans="1:6" s="28" customFormat="1" ht="21.75" customHeight="1">
      <c r="A1068" s="616"/>
      <c r="B1068" s="617" t="s">
        <v>1264</v>
      </c>
      <c r="C1068" s="610"/>
      <c r="D1068" s="71" t="s">
        <v>130</v>
      </c>
      <c r="E1068" s="72"/>
      <c r="F1068" s="611">
        <v>11904</v>
      </c>
    </row>
    <row r="1069" spans="1:6" s="28" customFormat="1" ht="21.75" customHeight="1">
      <c r="A1069" s="616"/>
      <c r="B1069" s="617" t="s">
        <v>1265</v>
      </c>
      <c r="C1069" s="610"/>
      <c r="D1069" s="71" t="s">
        <v>130</v>
      </c>
      <c r="E1069" s="72"/>
      <c r="F1069" s="611">
        <v>12596</v>
      </c>
    </row>
    <row r="1070" spans="1:6" s="28" customFormat="1" ht="21.75" customHeight="1">
      <c r="A1070" s="616"/>
      <c r="B1070" s="617" t="s">
        <v>1266</v>
      </c>
      <c r="C1070" s="610"/>
      <c r="D1070" s="71" t="s">
        <v>130</v>
      </c>
      <c r="E1070" s="72"/>
      <c r="F1070" s="611">
        <v>16916</v>
      </c>
    </row>
    <row r="1071" spans="1:6" s="28" customFormat="1" ht="21.75" customHeight="1">
      <c r="A1071" s="616"/>
      <c r="B1071" s="617" t="s">
        <v>1267</v>
      </c>
      <c r="C1071" s="610"/>
      <c r="D1071" s="71" t="s">
        <v>130</v>
      </c>
      <c r="E1071" s="72"/>
      <c r="F1071" s="611">
        <v>20257</v>
      </c>
    </row>
    <row r="1072" spans="1:6" s="28" customFormat="1" ht="21.75" customHeight="1">
      <c r="A1072" s="618" t="s">
        <v>771</v>
      </c>
      <c r="B1072" s="619" t="s">
        <v>1268</v>
      </c>
      <c r="C1072" s="610"/>
      <c r="D1072" s="71"/>
      <c r="E1072" s="72"/>
      <c r="F1072" s="611"/>
    </row>
    <row r="1073" spans="1:6" s="28" customFormat="1" ht="21.75" customHeight="1">
      <c r="A1073" s="616"/>
      <c r="B1073" s="617" t="s">
        <v>1269</v>
      </c>
      <c r="C1073" s="610"/>
      <c r="D1073" s="613" t="s">
        <v>167</v>
      </c>
      <c r="E1073" s="72"/>
      <c r="F1073" s="611">
        <v>2614</v>
      </c>
    </row>
    <row r="1074" spans="1:6" s="28" customFormat="1" ht="21.75" customHeight="1">
      <c r="A1074" s="616"/>
      <c r="B1074" s="617" t="s">
        <v>1270</v>
      </c>
      <c r="C1074" s="610"/>
      <c r="D1074" s="71" t="s">
        <v>130</v>
      </c>
      <c r="E1074" s="72"/>
      <c r="F1074" s="611">
        <v>3713</v>
      </c>
    </row>
    <row r="1075" spans="1:6" s="28" customFormat="1" ht="21.75" customHeight="1">
      <c r="A1075" s="616"/>
      <c r="B1075" s="617" t="s">
        <v>1271</v>
      </c>
      <c r="C1075" s="610"/>
      <c r="D1075" s="71" t="s">
        <v>130</v>
      </c>
      <c r="E1075" s="72"/>
      <c r="F1075" s="611">
        <v>4644</v>
      </c>
    </row>
    <row r="1076" spans="1:6" s="28" customFormat="1" ht="21.75" customHeight="1">
      <c r="A1076" s="616"/>
      <c r="B1076" s="617" t="s">
        <v>1272</v>
      </c>
      <c r="C1076" s="610"/>
      <c r="D1076" s="71" t="s">
        <v>130</v>
      </c>
      <c r="E1076" s="72"/>
      <c r="F1076" s="611">
        <v>6503</v>
      </c>
    </row>
    <row r="1077" spans="1:6" s="28" customFormat="1" ht="21.75" customHeight="1">
      <c r="A1077" s="616"/>
      <c r="B1077" s="617" t="s">
        <v>1273</v>
      </c>
      <c r="C1077" s="610"/>
      <c r="D1077" s="71" t="s">
        <v>130</v>
      </c>
      <c r="E1077" s="72"/>
      <c r="F1077" s="611">
        <v>10423</v>
      </c>
    </row>
    <row r="1078" spans="1:6" s="28" customFormat="1" ht="21.75" customHeight="1">
      <c r="A1078" s="618" t="s">
        <v>775</v>
      </c>
      <c r="B1078" s="619" t="s">
        <v>1274</v>
      </c>
      <c r="C1078" s="610"/>
      <c r="D1078" s="71"/>
      <c r="E1078" s="72"/>
      <c r="F1078" s="611"/>
    </row>
    <row r="1079" spans="1:6" s="28" customFormat="1" ht="21.75" customHeight="1">
      <c r="A1079" s="616"/>
      <c r="B1079" s="617" t="s">
        <v>1275</v>
      </c>
      <c r="C1079" s="610"/>
      <c r="D1079" s="613" t="s">
        <v>167</v>
      </c>
      <c r="E1079" s="72"/>
      <c r="F1079" s="611">
        <v>4231</v>
      </c>
    </row>
    <row r="1080" spans="1:6" s="28" customFormat="1" ht="21.75" customHeight="1">
      <c r="A1080" s="616"/>
      <c r="B1080" s="617" t="s">
        <v>1276</v>
      </c>
      <c r="C1080" s="610"/>
      <c r="D1080" s="71" t="s">
        <v>130</v>
      </c>
      <c r="E1080" s="72"/>
      <c r="F1080" s="611">
        <v>5192</v>
      </c>
    </row>
    <row r="1081" spans="1:6" s="28" customFormat="1" ht="21.75" customHeight="1">
      <c r="A1081" s="616"/>
      <c r="B1081" s="617" t="s">
        <v>1277</v>
      </c>
      <c r="C1081" s="610"/>
      <c r="D1081" s="71" t="s">
        <v>130</v>
      </c>
      <c r="E1081" s="72"/>
      <c r="F1081" s="611">
        <v>7150</v>
      </c>
    </row>
    <row r="1082" spans="1:6" s="28" customFormat="1" ht="21.75" customHeight="1">
      <c r="A1082" s="616"/>
      <c r="B1082" s="617" t="s">
        <v>1278</v>
      </c>
      <c r="C1082" s="610"/>
      <c r="D1082" s="71" t="s">
        <v>130</v>
      </c>
      <c r="E1082" s="72"/>
      <c r="F1082" s="611">
        <v>11512</v>
      </c>
    </row>
    <row r="1083" spans="1:6" s="28" customFormat="1" ht="21.75" customHeight="1">
      <c r="A1083" s="616"/>
      <c r="B1083" s="617" t="s">
        <v>1279</v>
      </c>
      <c r="C1083" s="610"/>
      <c r="D1083" s="71" t="s">
        <v>130</v>
      </c>
      <c r="E1083" s="72"/>
      <c r="F1083" s="611">
        <v>17889</v>
      </c>
    </row>
    <row r="1084" spans="1:6" s="28" customFormat="1" ht="21.75" customHeight="1">
      <c r="A1084" s="616"/>
      <c r="B1084" s="617" t="s">
        <v>1280</v>
      </c>
      <c r="C1084" s="610"/>
      <c r="D1084" s="71" t="s">
        <v>130</v>
      </c>
      <c r="E1084" s="72"/>
      <c r="F1084" s="611">
        <v>26945</v>
      </c>
    </row>
    <row r="1085" spans="1:6" s="28" customFormat="1" ht="21.75" customHeight="1">
      <c r="A1085" s="618" t="s">
        <v>776</v>
      </c>
      <c r="B1085" s="620" t="s">
        <v>1281</v>
      </c>
      <c r="C1085" s="610"/>
      <c r="D1085" s="71"/>
      <c r="E1085" s="72"/>
      <c r="F1085" s="611"/>
    </row>
    <row r="1086" spans="1:6" s="28" customFormat="1" ht="21.75" customHeight="1">
      <c r="A1086" s="616"/>
      <c r="B1086" s="617" t="s">
        <v>1282</v>
      </c>
      <c r="C1086" s="610"/>
      <c r="D1086" s="613" t="s">
        <v>167</v>
      </c>
      <c r="E1086" s="72"/>
      <c r="F1086" s="611">
        <v>4765</v>
      </c>
    </row>
    <row r="1087" spans="1:6" s="28" customFormat="1" ht="21.75" customHeight="1">
      <c r="A1087" s="616"/>
      <c r="B1087" s="617" t="s">
        <v>1283</v>
      </c>
      <c r="C1087" s="610"/>
      <c r="D1087" s="71" t="s">
        <v>130</v>
      </c>
      <c r="E1087" s="72"/>
      <c r="F1087" s="611">
        <v>5770</v>
      </c>
    </row>
    <row r="1088" spans="1:6" s="28" customFormat="1" ht="21.75" customHeight="1">
      <c r="A1088" s="616"/>
      <c r="B1088" s="617" t="s">
        <v>1284</v>
      </c>
      <c r="C1088" s="610"/>
      <c r="D1088" s="71" t="s">
        <v>130</v>
      </c>
      <c r="E1088" s="72"/>
      <c r="F1088" s="611">
        <v>7933</v>
      </c>
    </row>
    <row r="1089" spans="1:6" s="28" customFormat="1" ht="21.75" customHeight="1">
      <c r="A1089" s="616"/>
      <c r="B1089" s="617" t="s">
        <v>1285</v>
      </c>
      <c r="C1089" s="610"/>
      <c r="D1089" s="71" t="s">
        <v>130</v>
      </c>
      <c r="E1089" s="72"/>
      <c r="F1089" s="611">
        <v>12659</v>
      </c>
    </row>
    <row r="1090" spans="1:6" s="28" customFormat="1" ht="21.75" customHeight="1">
      <c r="A1090" s="616"/>
      <c r="B1090" s="617" t="s">
        <v>1286</v>
      </c>
      <c r="C1090" s="610"/>
      <c r="D1090" s="71" t="s">
        <v>130</v>
      </c>
      <c r="E1090" s="72"/>
      <c r="F1090" s="611">
        <v>19478</v>
      </c>
    </row>
    <row r="1091" spans="1:6" s="28" customFormat="1" ht="21.75" customHeight="1">
      <c r="A1091" s="616"/>
      <c r="B1091" s="617" t="s">
        <v>1287</v>
      </c>
      <c r="C1091" s="610"/>
      <c r="D1091" s="71" t="s">
        <v>130</v>
      </c>
      <c r="E1091" s="72"/>
      <c r="F1091" s="611">
        <v>29018</v>
      </c>
    </row>
    <row r="1092" spans="1:6" s="28" customFormat="1" ht="21.75" customHeight="1">
      <c r="A1092" s="618" t="s">
        <v>777</v>
      </c>
      <c r="B1092" s="620" t="s">
        <v>1288</v>
      </c>
      <c r="C1092" s="610"/>
      <c r="D1092" s="71"/>
      <c r="E1092" s="72"/>
      <c r="F1092" s="611"/>
    </row>
    <row r="1093" spans="1:6" s="28" customFormat="1" ht="21.75" customHeight="1">
      <c r="A1093" s="616"/>
      <c r="B1093" s="617" t="s">
        <v>1289</v>
      </c>
      <c r="C1093" s="610"/>
      <c r="D1093" s="613" t="s">
        <v>167</v>
      </c>
      <c r="E1093" s="72"/>
      <c r="F1093" s="611">
        <v>6540</v>
      </c>
    </row>
    <row r="1094" spans="1:6" s="28" customFormat="1" ht="21.75" customHeight="1">
      <c r="A1094" s="616"/>
      <c r="B1094" s="617" t="s">
        <v>1290</v>
      </c>
      <c r="C1094" s="610"/>
      <c r="D1094" s="71" t="s">
        <v>130</v>
      </c>
      <c r="E1094" s="72"/>
      <c r="F1094" s="611">
        <v>8081</v>
      </c>
    </row>
    <row r="1095" spans="1:6" s="28" customFormat="1" ht="21.75" customHeight="1">
      <c r="A1095" s="616"/>
      <c r="B1095" s="617" t="s">
        <v>1291</v>
      </c>
      <c r="C1095" s="610"/>
      <c r="D1095" s="71" t="s">
        <v>130</v>
      </c>
      <c r="E1095" s="72"/>
      <c r="F1095" s="611">
        <v>11182</v>
      </c>
    </row>
    <row r="1096" spans="1:6" s="28" customFormat="1" ht="21.75" customHeight="1">
      <c r="A1096" s="616"/>
      <c r="B1096" s="617" t="s">
        <v>1292</v>
      </c>
      <c r="C1096" s="610"/>
      <c r="D1096" s="71" t="s">
        <v>130</v>
      </c>
      <c r="E1096" s="72"/>
      <c r="F1096" s="611">
        <v>17958</v>
      </c>
    </row>
    <row r="1097" spans="1:6" s="28" customFormat="1" ht="21.75" customHeight="1">
      <c r="A1097" s="616"/>
      <c r="B1097" s="617" t="s">
        <v>1293</v>
      </c>
      <c r="C1097" s="610"/>
      <c r="D1097" s="71" t="s">
        <v>130</v>
      </c>
      <c r="E1097" s="72"/>
      <c r="F1097" s="611">
        <v>27635</v>
      </c>
    </row>
    <row r="1098" spans="1:6" s="28" customFormat="1" ht="21.75" customHeight="1">
      <c r="A1098" s="616"/>
      <c r="B1098" s="617" t="s">
        <v>1294</v>
      </c>
      <c r="C1098" s="610"/>
      <c r="D1098" s="71" t="s">
        <v>130</v>
      </c>
      <c r="E1098" s="72"/>
      <c r="F1098" s="611">
        <v>41881</v>
      </c>
    </row>
    <row r="1099" spans="1:6" s="28" customFormat="1" ht="45.75" customHeight="1">
      <c r="A1099" s="233">
        <v>3</v>
      </c>
      <c r="B1099" s="992" t="s">
        <v>1358</v>
      </c>
      <c r="C1099" s="993"/>
      <c r="D1099" s="993"/>
      <c r="E1099" s="993"/>
      <c r="F1099" s="994"/>
    </row>
    <row r="1100" spans="1:6" s="28" customFormat="1" ht="43.5" customHeight="1">
      <c r="A1100" s="616"/>
      <c r="B1100" s="629" t="s">
        <v>1335</v>
      </c>
      <c r="C1100" s="630" t="s">
        <v>1336</v>
      </c>
      <c r="D1100" s="613"/>
      <c r="E1100" s="631"/>
      <c r="F1100" s="72"/>
    </row>
    <row r="1101" spans="1:6" s="28" customFormat="1" ht="21.75" customHeight="1">
      <c r="A1101" s="616"/>
      <c r="B1101" s="627" t="s">
        <v>1337</v>
      </c>
      <c r="C1101" s="613" t="s">
        <v>130</v>
      </c>
      <c r="D1101" s="613" t="s">
        <v>167</v>
      </c>
      <c r="E1101" s="631"/>
      <c r="F1101" s="72">
        <v>13600</v>
      </c>
    </row>
    <row r="1102" spans="1:6" s="28" customFormat="1" ht="21.75" customHeight="1">
      <c r="A1102" s="616"/>
      <c r="B1102" s="627" t="s">
        <v>1338</v>
      </c>
      <c r="C1102" s="613" t="s">
        <v>130</v>
      </c>
      <c r="D1102" s="613" t="s">
        <v>167</v>
      </c>
      <c r="E1102" s="631"/>
      <c r="F1102" s="72">
        <v>16800</v>
      </c>
    </row>
    <row r="1103" spans="1:6" s="28" customFormat="1" ht="21.75" customHeight="1">
      <c r="A1103" s="616"/>
      <c r="B1103" s="627" t="s">
        <v>1339</v>
      </c>
      <c r="C1103" s="613" t="s">
        <v>130</v>
      </c>
      <c r="D1103" s="613" t="s">
        <v>167</v>
      </c>
      <c r="E1103" s="631"/>
      <c r="F1103" s="72">
        <v>23700</v>
      </c>
    </row>
    <row r="1104" spans="1:6" s="28" customFormat="1" ht="21.75" customHeight="1">
      <c r="A1104" s="616"/>
      <c r="B1104" s="627" t="s">
        <v>1340</v>
      </c>
      <c r="C1104" s="613" t="s">
        <v>130</v>
      </c>
      <c r="D1104" s="613" t="s">
        <v>167</v>
      </c>
      <c r="E1104" s="631"/>
      <c r="F1104" s="72">
        <v>32800</v>
      </c>
    </row>
    <row r="1105" spans="1:6" s="28" customFormat="1" ht="21.75" customHeight="1">
      <c r="A1105" s="616"/>
      <c r="B1105" s="627" t="s">
        <v>1341</v>
      </c>
      <c r="C1105" s="613" t="s">
        <v>130</v>
      </c>
      <c r="D1105" s="613" t="s">
        <v>167</v>
      </c>
      <c r="E1105" s="631"/>
      <c r="F1105" s="72">
        <v>47200</v>
      </c>
    </row>
    <row r="1106" spans="1:6" s="28" customFormat="1" ht="21.75" customHeight="1">
      <c r="A1106" s="616"/>
      <c r="B1106" s="627" t="s">
        <v>1342</v>
      </c>
      <c r="C1106" s="613" t="s">
        <v>130</v>
      </c>
      <c r="D1106" s="613" t="s">
        <v>167</v>
      </c>
      <c r="E1106" s="631"/>
      <c r="F1106" s="72">
        <v>61900</v>
      </c>
    </row>
    <row r="1107" spans="1:6" s="28" customFormat="1" ht="21.75" customHeight="1">
      <c r="A1107" s="616"/>
      <c r="B1107" s="627" t="s">
        <v>1343</v>
      </c>
      <c r="C1107" s="613" t="s">
        <v>130</v>
      </c>
      <c r="D1107" s="613" t="s">
        <v>167</v>
      </c>
      <c r="E1107" s="631"/>
      <c r="F1107" s="72">
        <v>69900</v>
      </c>
    </row>
    <row r="1108" spans="1:6" s="28" customFormat="1" ht="21.75" customHeight="1">
      <c r="A1108" s="616"/>
      <c r="B1108" s="627" t="s">
        <v>1344</v>
      </c>
      <c r="C1108" s="613" t="s">
        <v>130</v>
      </c>
      <c r="D1108" s="613" t="s">
        <v>167</v>
      </c>
      <c r="E1108" s="631"/>
      <c r="F1108" s="72">
        <v>88500</v>
      </c>
    </row>
    <row r="1109" spans="1:6" s="28" customFormat="1" ht="21.75" customHeight="1">
      <c r="A1109" s="616"/>
      <c r="B1109" s="627" t="s">
        <v>1345</v>
      </c>
      <c r="C1109" s="613" t="s">
        <v>130</v>
      </c>
      <c r="D1109" s="613" t="s">
        <v>167</v>
      </c>
      <c r="E1109" s="631"/>
      <c r="F1109" s="72">
        <v>135700</v>
      </c>
    </row>
    <row r="1110" spans="1:6" s="28" customFormat="1" ht="21.75" customHeight="1">
      <c r="A1110" s="616"/>
      <c r="B1110" s="627" t="s">
        <v>1346</v>
      </c>
      <c r="C1110" s="613" t="s">
        <v>130</v>
      </c>
      <c r="D1110" s="613" t="s">
        <v>167</v>
      </c>
      <c r="E1110" s="631"/>
      <c r="F1110" s="72">
        <v>185700</v>
      </c>
    </row>
    <row r="1111" spans="1:6" s="28" customFormat="1" ht="21.75" customHeight="1">
      <c r="A1111" s="616"/>
      <c r="B1111" s="627" t="s">
        <v>1347</v>
      </c>
      <c r="C1111" s="613" t="s">
        <v>130</v>
      </c>
      <c r="D1111" s="613" t="s">
        <v>167</v>
      </c>
      <c r="E1111" s="631"/>
      <c r="F1111" s="72">
        <v>276500</v>
      </c>
    </row>
    <row r="1112" spans="1:6" s="28" customFormat="1" ht="21.75" customHeight="1">
      <c r="A1112" s="616"/>
      <c r="B1112" s="627" t="s">
        <v>1348</v>
      </c>
      <c r="C1112" s="613" t="s">
        <v>130</v>
      </c>
      <c r="D1112" s="613" t="s">
        <v>167</v>
      </c>
      <c r="E1112" s="631"/>
      <c r="F1112" s="72">
        <v>328000</v>
      </c>
    </row>
    <row r="1113" spans="1:6" s="28" customFormat="1" ht="21.75" customHeight="1">
      <c r="A1113" s="616"/>
      <c r="B1113" s="627" t="s">
        <v>1349</v>
      </c>
      <c r="C1113" s="71" t="s">
        <v>130</v>
      </c>
      <c r="D1113" s="628" t="s">
        <v>167</v>
      </c>
      <c r="E1113" s="631"/>
      <c r="F1113" s="72">
        <v>615200</v>
      </c>
    </row>
    <row r="1114" spans="1:6" s="28" customFormat="1" ht="41.25" customHeight="1">
      <c r="A1114" s="233">
        <v>4</v>
      </c>
      <c r="B1114" s="976" t="s">
        <v>1874</v>
      </c>
      <c r="C1114" s="977"/>
      <c r="D1114" s="977"/>
      <c r="E1114" s="977"/>
      <c r="F1114" s="978"/>
    </row>
    <row r="1115" spans="1:6" s="28" customFormat="1" ht="21.75" customHeight="1">
      <c r="A1115" s="506" t="s">
        <v>770</v>
      </c>
      <c r="B1115" s="188" t="s">
        <v>1539</v>
      </c>
      <c r="C1115" s="490" t="s">
        <v>494</v>
      </c>
      <c r="D1115" s="74"/>
      <c r="E1115" s="491"/>
      <c r="F1115" s="491"/>
    </row>
    <row r="1116" spans="1:6" s="28" customFormat="1" ht="21.75" customHeight="1">
      <c r="A1116" s="506"/>
      <c r="B1116" s="187" t="s">
        <v>491</v>
      </c>
      <c r="C1116" s="507"/>
      <c r="D1116" s="74" t="s">
        <v>167</v>
      </c>
      <c r="E1116" s="491"/>
      <c r="F1116" s="491">
        <v>4576</v>
      </c>
    </row>
    <row r="1117" spans="1:6" s="28" customFormat="1" ht="21.75" customHeight="1">
      <c r="A1117" s="506"/>
      <c r="B1117" s="187" t="s">
        <v>492</v>
      </c>
      <c r="C1117" s="507"/>
      <c r="D1117" s="74" t="s">
        <v>167</v>
      </c>
      <c r="E1117" s="491"/>
      <c r="F1117" s="491">
        <v>7458</v>
      </c>
    </row>
    <row r="1118" spans="1:6" s="28" customFormat="1" ht="21.75" customHeight="1">
      <c r="A1118" s="506"/>
      <c r="B1118" s="187" t="s">
        <v>493</v>
      </c>
      <c r="C1118" s="507"/>
      <c r="D1118" s="74" t="s">
        <v>167</v>
      </c>
      <c r="E1118" s="491"/>
      <c r="F1118" s="491">
        <v>27500</v>
      </c>
    </row>
    <row r="1119" spans="1:6" s="28" customFormat="1" ht="21.75" customHeight="1">
      <c r="A1119" s="506"/>
      <c r="B1119" s="187" t="s">
        <v>495</v>
      </c>
      <c r="C1119" s="507"/>
      <c r="D1119" s="74" t="s">
        <v>167</v>
      </c>
      <c r="E1119" s="491"/>
      <c r="F1119" s="491">
        <v>124080</v>
      </c>
    </row>
    <row r="1120" spans="1:6" s="28" customFormat="1" ht="21.75" customHeight="1">
      <c r="A1120" s="506"/>
      <c r="B1120" s="187" t="s">
        <v>496</v>
      </c>
      <c r="C1120" s="507"/>
      <c r="D1120" s="74" t="s">
        <v>167</v>
      </c>
      <c r="E1120" s="491"/>
      <c r="F1120" s="491">
        <v>623810</v>
      </c>
    </row>
    <row r="1121" spans="1:6" s="28" customFormat="1" ht="21.75" customHeight="1">
      <c r="A1121" s="506"/>
      <c r="B1121" s="187" t="s">
        <v>497</v>
      </c>
      <c r="C1121" s="507"/>
      <c r="D1121" s="74" t="s">
        <v>167</v>
      </c>
      <c r="E1121" s="491"/>
      <c r="F1121" s="491">
        <v>782430</v>
      </c>
    </row>
    <row r="1122" spans="1:6" s="28" customFormat="1" ht="21.75" customHeight="1">
      <c r="A1122" s="506" t="s">
        <v>771</v>
      </c>
      <c r="B1122" s="188" t="s">
        <v>1295</v>
      </c>
      <c r="C1122" s="490" t="s">
        <v>499</v>
      </c>
      <c r="D1122" s="74"/>
      <c r="E1122" s="491"/>
      <c r="F1122" s="491"/>
    </row>
    <row r="1123" spans="1:6" s="28" customFormat="1" ht="21.75" customHeight="1">
      <c r="A1123" s="506"/>
      <c r="B1123" s="187" t="s">
        <v>498</v>
      </c>
      <c r="C1123" s="507"/>
      <c r="D1123" s="74" t="s">
        <v>167</v>
      </c>
      <c r="E1123" s="491"/>
      <c r="F1123" s="491">
        <v>19459</v>
      </c>
    </row>
    <row r="1124" spans="1:6" s="28" customFormat="1" ht="37.5">
      <c r="A1124" s="506" t="s">
        <v>775</v>
      </c>
      <c r="B1124" s="188" t="s">
        <v>1296</v>
      </c>
      <c r="C1124" s="490" t="s">
        <v>499</v>
      </c>
      <c r="D1124" s="74"/>
      <c r="E1124" s="491"/>
      <c r="F1124" s="491"/>
    </row>
    <row r="1125" spans="1:6" s="28" customFormat="1" ht="21.75" customHeight="1">
      <c r="A1125" s="506"/>
      <c r="B1125" s="187" t="s">
        <v>500</v>
      </c>
      <c r="C1125" s="507"/>
      <c r="D1125" s="74" t="s">
        <v>167</v>
      </c>
      <c r="E1125" s="491"/>
      <c r="F1125" s="491">
        <v>191620</v>
      </c>
    </row>
    <row r="1126" spans="1:6" s="28" customFormat="1" ht="21.75" customHeight="1">
      <c r="A1126" s="506"/>
      <c r="B1126" s="187" t="s">
        <v>501</v>
      </c>
      <c r="C1126" s="507"/>
      <c r="D1126" s="74" t="s">
        <v>167</v>
      </c>
      <c r="E1126" s="491"/>
      <c r="F1126" s="491">
        <v>289850</v>
      </c>
    </row>
    <row r="1127" spans="1:6" s="28" customFormat="1" ht="21.75" customHeight="1">
      <c r="A1127" s="506"/>
      <c r="B1127" s="187" t="s">
        <v>502</v>
      </c>
      <c r="C1127" s="507"/>
      <c r="D1127" s="74" t="s">
        <v>167</v>
      </c>
      <c r="E1127" s="491"/>
      <c r="F1127" s="491">
        <v>529760</v>
      </c>
    </row>
    <row r="1128" spans="1:6" s="28" customFormat="1" ht="21.75" customHeight="1">
      <c r="A1128" s="506"/>
      <c r="B1128" s="187" t="s">
        <v>503</v>
      </c>
      <c r="C1128" s="507"/>
      <c r="D1128" s="74" t="s">
        <v>167</v>
      </c>
      <c r="E1128" s="491"/>
      <c r="F1128" s="491">
        <v>1340350</v>
      </c>
    </row>
    <row r="1129" spans="1:6" s="28" customFormat="1" ht="21.75" customHeight="1">
      <c r="A1129" s="506"/>
      <c r="B1129" s="187" t="s">
        <v>504</v>
      </c>
      <c r="C1129" s="507"/>
      <c r="D1129" s="74" t="s">
        <v>167</v>
      </c>
      <c r="E1129" s="491"/>
      <c r="F1129" s="491">
        <v>1991990</v>
      </c>
    </row>
    <row r="1130" spans="1:6" s="28" customFormat="1" ht="37.5">
      <c r="A1130" s="506" t="s">
        <v>776</v>
      </c>
      <c r="B1130" s="188" t="s">
        <v>1297</v>
      </c>
      <c r="C1130" s="490" t="s">
        <v>499</v>
      </c>
      <c r="D1130" s="74"/>
      <c r="E1130" s="491"/>
      <c r="F1130" s="491"/>
    </row>
    <row r="1131" spans="1:6" s="28" customFormat="1" ht="21.75" customHeight="1">
      <c r="A1131" s="506"/>
      <c r="B1131" s="187" t="s">
        <v>505</v>
      </c>
      <c r="C1131" s="507"/>
      <c r="D1131" s="74" t="s">
        <v>167</v>
      </c>
      <c r="E1131" s="491"/>
      <c r="F1131" s="491">
        <v>95920</v>
      </c>
    </row>
    <row r="1132" spans="1:6" s="28" customFormat="1" ht="21.75" customHeight="1">
      <c r="A1132" s="506"/>
      <c r="B1132" s="187" t="s">
        <v>506</v>
      </c>
      <c r="C1132" s="507"/>
      <c r="D1132" s="74" t="s">
        <v>167</v>
      </c>
      <c r="E1132" s="491"/>
      <c r="F1132" s="491">
        <v>160710</v>
      </c>
    </row>
    <row r="1133" spans="1:6" s="28" customFormat="1" ht="21.75" customHeight="1">
      <c r="A1133" s="506"/>
      <c r="B1133" s="187" t="s">
        <v>507</v>
      </c>
      <c r="C1133" s="507"/>
      <c r="D1133" s="74" t="s">
        <v>167</v>
      </c>
      <c r="E1133" s="491"/>
      <c r="F1133" s="491">
        <v>287650</v>
      </c>
    </row>
    <row r="1134" spans="1:6" s="28" customFormat="1" ht="21.75" customHeight="1">
      <c r="A1134" s="506"/>
      <c r="B1134" s="187" t="s">
        <v>508</v>
      </c>
      <c r="C1134" s="507"/>
      <c r="D1134" s="74" t="s">
        <v>167</v>
      </c>
      <c r="E1134" s="491"/>
      <c r="F1134" s="491">
        <v>688380</v>
      </c>
    </row>
    <row r="1135" spans="1:6" s="28" customFormat="1" ht="37.5">
      <c r="A1135" s="506" t="s">
        <v>777</v>
      </c>
      <c r="B1135" s="188" t="s">
        <v>1298</v>
      </c>
      <c r="C1135" s="490" t="s">
        <v>499</v>
      </c>
      <c r="D1135" s="74"/>
      <c r="E1135" s="491"/>
      <c r="F1135" s="491"/>
    </row>
    <row r="1136" spans="1:6" s="28" customFormat="1" ht="21.75" customHeight="1">
      <c r="A1136" s="506"/>
      <c r="B1136" s="187" t="s">
        <v>509</v>
      </c>
      <c r="C1136" s="507"/>
      <c r="D1136" s="74" t="s">
        <v>167</v>
      </c>
      <c r="E1136" s="491"/>
      <c r="F1136" s="491">
        <v>81180</v>
      </c>
    </row>
    <row r="1137" spans="1:6" s="28" customFormat="1" ht="21.75" customHeight="1">
      <c r="A1137" s="506"/>
      <c r="B1137" s="187" t="s">
        <v>510</v>
      </c>
      <c r="C1137" s="507"/>
      <c r="D1137" s="74" t="s">
        <v>167</v>
      </c>
      <c r="E1137" s="491"/>
      <c r="F1137" s="491">
        <v>166870</v>
      </c>
    </row>
    <row r="1138" spans="1:6" s="28" customFormat="1" ht="21.75" customHeight="1">
      <c r="A1138" s="506"/>
      <c r="B1138" s="187" t="s">
        <v>511</v>
      </c>
      <c r="C1138" s="507"/>
      <c r="D1138" s="74" t="s">
        <v>167</v>
      </c>
      <c r="E1138" s="491"/>
      <c r="F1138" s="491">
        <v>427900</v>
      </c>
    </row>
    <row r="1139" spans="1:6" s="28" customFormat="1" ht="21.75" customHeight="1">
      <c r="A1139" s="506"/>
      <c r="B1139" s="187" t="s">
        <v>512</v>
      </c>
      <c r="C1139" s="507"/>
      <c r="D1139" s="74" t="s">
        <v>167</v>
      </c>
      <c r="E1139" s="491"/>
      <c r="F1139" s="491">
        <v>1586200</v>
      </c>
    </row>
    <row r="1140" spans="1:6" s="28" customFormat="1" ht="21.75" customHeight="1">
      <c r="A1140" s="506" t="s">
        <v>778</v>
      </c>
      <c r="B1140" s="188" t="s">
        <v>1299</v>
      </c>
      <c r="C1140" s="507"/>
      <c r="D1140" s="74"/>
      <c r="E1140" s="491"/>
      <c r="F1140" s="491"/>
    </row>
    <row r="1141" spans="1:6" s="28" customFormat="1" ht="21.75" customHeight="1">
      <c r="A1141" s="506"/>
      <c r="B1141" s="187" t="s">
        <v>513</v>
      </c>
      <c r="C1141" s="507"/>
      <c r="D1141" s="74" t="s">
        <v>59</v>
      </c>
      <c r="E1141" s="491"/>
      <c r="F1141" s="491">
        <v>284350</v>
      </c>
    </row>
    <row r="1142" spans="1:6" s="28" customFormat="1" ht="33">
      <c r="A1142" s="506" t="s">
        <v>779</v>
      </c>
      <c r="B1142" s="189" t="s">
        <v>1300</v>
      </c>
      <c r="C1142" s="508" t="s">
        <v>514</v>
      </c>
      <c r="D1142" s="74"/>
      <c r="E1142" s="491"/>
      <c r="F1142" s="491"/>
    </row>
    <row r="1143" spans="1:6" s="28" customFormat="1" ht="18.75">
      <c r="A1143" s="506"/>
      <c r="B1143" s="187" t="s">
        <v>515</v>
      </c>
      <c r="C1143" s="507"/>
      <c r="D1143" s="74" t="s">
        <v>167</v>
      </c>
      <c r="E1143" s="491"/>
      <c r="F1143" s="491">
        <v>43450</v>
      </c>
    </row>
    <row r="1144" spans="1:6" s="28" customFormat="1" ht="84" customHeight="1">
      <c r="A1144" s="506">
        <v>5</v>
      </c>
      <c r="B1144" s="996" t="s">
        <v>1359</v>
      </c>
      <c r="C1144" s="997"/>
      <c r="D1144" s="997"/>
      <c r="E1144" s="997"/>
      <c r="F1144" s="998"/>
    </row>
    <row r="1145" spans="1:6" s="57" customFormat="1" ht="21" customHeight="1">
      <c r="A1145" s="233"/>
      <c r="B1145" s="215" t="s">
        <v>520</v>
      </c>
      <c r="C1145" s="974" t="s">
        <v>609</v>
      </c>
      <c r="D1145" s="368" t="s">
        <v>48</v>
      </c>
      <c r="E1145" s="340"/>
      <c r="F1145" s="369">
        <v>501818</v>
      </c>
    </row>
    <row r="1146" spans="1:6" s="57" customFormat="1" ht="37.5">
      <c r="A1146" s="233"/>
      <c r="B1146" s="215" t="s">
        <v>567</v>
      </c>
      <c r="C1146" s="975"/>
      <c r="D1146" s="368" t="s">
        <v>48</v>
      </c>
      <c r="E1146" s="340"/>
      <c r="F1146" s="369">
        <v>501818</v>
      </c>
    </row>
    <row r="1147" spans="1:6" s="57" customFormat="1" ht="37.5">
      <c r="A1147" s="233"/>
      <c r="B1147" s="215" t="s">
        <v>521</v>
      </c>
      <c r="C1147" s="975"/>
      <c r="D1147" s="368" t="s">
        <v>48</v>
      </c>
      <c r="E1147" s="340"/>
      <c r="F1147" s="369">
        <v>1257273</v>
      </c>
    </row>
    <row r="1148" spans="1:6" s="57" customFormat="1" ht="37.5">
      <c r="A1148" s="233"/>
      <c r="B1148" s="215" t="s">
        <v>522</v>
      </c>
      <c r="C1148" s="975"/>
      <c r="D1148" s="368" t="s">
        <v>48</v>
      </c>
      <c r="E1148" s="340"/>
      <c r="F1148" s="369">
        <v>667273</v>
      </c>
    </row>
    <row r="1149" spans="1:6" s="57" customFormat="1" ht="37.5">
      <c r="A1149" s="233"/>
      <c r="B1149" s="215" t="s">
        <v>601</v>
      </c>
      <c r="C1149" s="974" t="s">
        <v>536</v>
      </c>
      <c r="D1149" s="368" t="s">
        <v>48</v>
      </c>
      <c r="E1149" s="340"/>
      <c r="F1149" s="369">
        <v>100909</v>
      </c>
    </row>
    <row r="1150" spans="1:6" s="57" customFormat="1" ht="37.5">
      <c r="A1150" s="233"/>
      <c r="B1150" s="215" t="s">
        <v>602</v>
      </c>
      <c r="C1150" s="974"/>
      <c r="D1150" s="368" t="s">
        <v>48</v>
      </c>
      <c r="E1150" s="340"/>
      <c r="F1150" s="369">
        <v>100909</v>
      </c>
    </row>
    <row r="1151" spans="1:6" s="57" customFormat="1" ht="37.5">
      <c r="A1151" s="233"/>
      <c r="B1151" s="215" t="s">
        <v>523</v>
      </c>
      <c r="C1151" s="974"/>
      <c r="D1151" s="368" t="s">
        <v>48</v>
      </c>
      <c r="E1151" s="340"/>
      <c r="F1151" s="369">
        <v>177273</v>
      </c>
    </row>
    <row r="1152" spans="1:6" s="57" customFormat="1" ht="37.5">
      <c r="A1152" s="233"/>
      <c r="B1152" s="215" t="s">
        <v>524</v>
      </c>
      <c r="C1152" s="974"/>
      <c r="D1152" s="368" t="s">
        <v>48</v>
      </c>
      <c r="E1152" s="340"/>
      <c r="F1152" s="369">
        <v>192273</v>
      </c>
    </row>
    <row r="1153" spans="1:6" s="57" customFormat="1" ht="37.5">
      <c r="A1153" s="233"/>
      <c r="B1153" s="215" t="s">
        <v>525</v>
      </c>
      <c r="C1153" s="974"/>
      <c r="D1153" s="368" t="s">
        <v>48</v>
      </c>
      <c r="E1153" s="340"/>
      <c r="F1153" s="369">
        <v>345455</v>
      </c>
    </row>
    <row r="1154" spans="1:6" s="57" customFormat="1" ht="37.5">
      <c r="A1154" s="233"/>
      <c r="B1154" s="215" t="s">
        <v>526</v>
      </c>
      <c r="C1154" s="370" t="s">
        <v>537</v>
      </c>
      <c r="D1154" s="368" t="s">
        <v>48</v>
      </c>
      <c r="E1154" s="340"/>
      <c r="F1154" s="369">
        <v>160909</v>
      </c>
    </row>
    <row r="1155" spans="1:6" s="57" customFormat="1" ht="37.5">
      <c r="A1155" s="233"/>
      <c r="B1155" s="215" t="s">
        <v>527</v>
      </c>
      <c r="C1155" s="370" t="s">
        <v>538</v>
      </c>
      <c r="D1155" s="368" t="s">
        <v>48</v>
      </c>
      <c r="E1155" s="340"/>
      <c r="F1155" s="369">
        <v>73636</v>
      </c>
    </row>
    <row r="1156" spans="1:6" s="57" customFormat="1" ht="37.5">
      <c r="A1156" s="233"/>
      <c r="B1156" s="215" t="s">
        <v>528</v>
      </c>
      <c r="C1156" s="370" t="s">
        <v>538</v>
      </c>
      <c r="D1156" s="368" t="s">
        <v>48</v>
      </c>
      <c r="E1156" s="340"/>
      <c r="F1156" s="369">
        <v>102727</v>
      </c>
    </row>
    <row r="1157" spans="1:6" s="57" customFormat="1" ht="37.5">
      <c r="A1157" s="233"/>
      <c r="B1157" s="215" t="s">
        <v>529</v>
      </c>
      <c r="C1157" s="370" t="s">
        <v>538</v>
      </c>
      <c r="D1157" s="368" t="s">
        <v>48</v>
      </c>
      <c r="E1157" s="340"/>
      <c r="F1157" s="369">
        <v>148182</v>
      </c>
    </row>
    <row r="1158" spans="1:6" s="57" customFormat="1" ht="37.5">
      <c r="A1158" s="233"/>
      <c r="B1158" s="215" t="s">
        <v>530</v>
      </c>
      <c r="C1158" s="370" t="s">
        <v>538</v>
      </c>
      <c r="D1158" s="368" t="s">
        <v>534</v>
      </c>
      <c r="E1158" s="340"/>
      <c r="F1158" s="369">
        <v>152727</v>
      </c>
    </row>
    <row r="1159" spans="1:6" s="57" customFormat="1" ht="37.5">
      <c r="A1159" s="233"/>
      <c r="B1159" s="215" t="s">
        <v>531</v>
      </c>
      <c r="C1159" s="371" t="s">
        <v>539</v>
      </c>
      <c r="D1159" s="368" t="s">
        <v>534</v>
      </c>
      <c r="E1159" s="340"/>
      <c r="F1159" s="369">
        <v>206364</v>
      </c>
    </row>
    <row r="1160" spans="1:6" s="57" customFormat="1" ht="30">
      <c r="A1160" s="233"/>
      <c r="B1160" s="215" t="s">
        <v>532</v>
      </c>
      <c r="C1160" s="371" t="s">
        <v>540</v>
      </c>
      <c r="D1160" s="368" t="s">
        <v>535</v>
      </c>
      <c r="E1160" s="340"/>
      <c r="F1160" s="369">
        <v>357273</v>
      </c>
    </row>
    <row r="1161" spans="1:6" s="57" customFormat="1" ht="18.75">
      <c r="A1161" s="233"/>
      <c r="B1161" s="215" t="s">
        <v>533</v>
      </c>
      <c r="C1161" s="370" t="s">
        <v>538</v>
      </c>
      <c r="D1161" s="368" t="s">
        <v>535</v>
      </c>
      <c r="E1161" s="340"/>
      <c r="F1161" s="369">
        <v>315455</v>
      </c>
    </row>
    <row r="1162" spans="1:6" s="57" customFormat="1" ht="37.5">
      <c r="A1162" s="233"/>
      <c r="B1162" s="215" t="s">
        <v>611</v>
      </c>
      <c r="C1162" s="370" t="s">
        <v>541</v>
      </c>
      <c r="D1162" s="368" t="s">
        <v>48</v>
      </c>
      <c r="E1162" s="340"/>
      <c r="F1162" s="369">
        <v>284000</v>
      </c>
    </row>
    <row r="1163" spans="1:6" s="57" customFormat="1" ht="42.75" customHeight="1">
      <c r="A1163" s="233">
        <v>6</v>
      </c>
      <c r="B1163" s="1061" t="s">
        <v>1875</v>
      </c>
      <c r="C1163" s="1062"/>
      <c r="D1163" s="1062"/>
      <c r="E1163" s="1062"/>
      <c r="F1163" s="1063"/>
    </row>
    <row r="1164" spans="1:6" s="57" customFormat="1" ht="37.5">
      <c r="A1164" s="233"/>
      <c r="B1164" s="712" t="s">
        <v>1736</v>
      </c>
      <c r="C1164" s="713" t="s">
        <v>1696</v>
      </c>
      <c r="D1164" s="714" t="s">
        <v>535</v>
      </c>
      <c r="E1164" s="715"/>
      <c r="F1164" s="718">
        <v>3500000</v>
      </c>
    </row>
    <row r="1165" spans="1:6" s="57" customFormat="1" ht="37.5">
      <c r="A1165" s="233"/>
      <c r="B1165" s="712" t="s">
        <v>1744</v>
      </c>
      <c r="C1165" s="716" t="s">
        <v>191</v>
      </c>
      <c r="D1165" s="714" t="s">
        <v>535</v>
      </c>
      <c r="E1165" s="715"/>
      <c r="F1165" s="718">
        <v>3740000</v>
      </c>
    </row>
    <row r="1166" spans="1:6" s="57" customFormat="1" ht="37.5">
      <c r="A1166" s="233"/>
      <c r="B1166" s="712" t="s">
        <v>1745</v>
      </c>
      <c r="C1166" s="716" t="s">
        <v>191</v>
      </c>
      <c r="D1166" s="714" t="s">
        <v>535</v>
      </c>
      <c r="E1166" s="715"/>
      <c r="F1166" s="718">
        <v>3850000</v>
      </c>
    </row>
    <row r="1167" spans="1:6" s="57" customFormat="1" ht="37.5">
      <c r="A1167" s="233"/>
      <c r="B1167" s="712" t="s">
        <v>1746</v>
      </c>
      <c r="C1167" s="716" t="s">
        <v>191</v>
      </c>
      <c r="D1167" s="714" t="s">
        <v>535</v>
      </c>
      <c r="E1167" s="715"/>
      <c r="F1167" s="718">
        <v>5500000</v>
      </c>
    </row>
    <row r="1168" spans="1:6" s="57" customFormat="1" ht="37.5">
      <c r="A1168" s="233"/>
      <c r="B1168" s="712" t="s">
        <v>1747</v>
      </c>
      <c r="C1168" s="716" t="s">
        <v>191</v>
      </c>
      <c r="D1168" s="714" t="s">
        <v>535</v>
      </c>
      <c r="E1168" s="715"/>
      <c r="F1168" s="718">
        <v>6100000</v>
      </c>
    </row>
    <row r="1169" spans="1:6" s="57" customFormat="1" ht="37.5">
      <c r="A1169" s="233"/>
      <c r="B1169" s="712" t="s">
        <v>1748</v>
      </c>
      <c r="C1169" s="716" t="s">
        <v>191</v>
      </c>
      <c r="D1169" s="714" t="s">
        <v>535</v>
      </c>
      <c r="E1169" s="715"/>
      <c r="F1169" s="718">
        <v>6900000</v>
      </c>
    </row>
    <row r="1170" spans="1:6" s="57" customFormat="1" ht="37.5">
      <c r="A1170" s="233"/>
      <c r="B1170" s="712" t="s">
        <v>1749</v>
      </c>
      <c r="C1170" s="716" t="s">
        <v>191</v>
      </c>
      <c r="D1170" s="714" t="s">
        <v>535</v>
      </c>
      <c r="E1170" s="715"/>
      <c r="F1170" s="718">
        <v>8200000</v>
      </c>
    </row>
    <row r="1171" spans="1:6" s="57" customFormat="1" ht="37.5">
      <c r="A1171" s="233"/>
      <c r="B1171" s="712" t="s">
        <v>1757</v>
      </c>
      <c r="C1171" s="716" t="s">
        <v>191</v>
      </c>
      <c r="D1171" s="714" t="s">
        <v>535</v>
      </c>
      <c r="E1171" s="715"/>
      <c r="F1171" s="718">
        <v>5650000</v>
      </c>
    </row>
    <row r="1172" spans="1:6" s="57" customFormat="1" ht="37.5">
      <c r="A1172" s="233"/>
      <c r="B1172" s="712" t="s">
        <v>1750</v>
      </c>
      <c r="C1172" s="716" t="s">
        <v>191</v>
      </c>
      <c r="D1172" s="714" t="s">
        <v>535</v>
      </c>
      <c r="E1172" s="715"/>
      <c r="F1172" s="718">
        <v>9000000</v>
      </c>
    </row>
    <row r="1173" spans="1:6" s="57" customFormat="1" ht="37.5">
      <c r="A1173" s="233"/>
      <c r="B1173" s="712" t="s">
        <v>1751</v>
      </c>
      <c r="C1173" s="716" t="s">
        <v>191</v>
      </c>
      <c r="D1173" s="714" t="s">
        <v>535</v>
      </c>
      <c r="E1173" s="715"/>
      <c r="F1173" s="718">
        <v>10500000</v>
      </c>
    </row>
    <row r="1174" spans="1:6" s="57" customFormat="1" ht="37.5">
      <c r="A1174" s="233"/>
      <c r="B1174" s="712" t="s">
        <v>1752</v>
      </c>
      <c r="C1174" s="716" t="s">
        <v>191</v>
      </c>
      <c r="D1174" s="714" t="s">
        <v>535</v>
      </c>
      <c r="E1174" s="715"/>
      <c r="F1174" s="718">
        <v>10900000</v>
      </c>
    </row>
    <row r="1175" spans="1:6" s="57" customFormat="1" ht="37.5">
      <c r="A1175" s="233"/>
      <c r="B1175" s="712" t="s">
        <v>1753</v>
      </c>
      <c r="C1175" s="716" t="s">
        <v>191</v>
      </c>
      <c r="D1175" s="714" t="s">
        <v>535</v>
      </c>
      <c r="E1175" s="715"/>
      <c r="F1175" s="718">
        <v>13500000</v>
      </c>
    </row>
    <row r="1176" spans="1:6" s="57" customFormat="1" ht="37.5">
      <c r="A1176" s="233"/>
      <c r="B1176" s="712" t="s">
        <v>1754</v>
      </c>
      <c r="C1176" s="716" t="s">
        <v>191</v>
      </c>
      <c r="D1176" s="714" t="s">
        <v>535</v>
      </c>
      <c r="E1176" s="715"/>
      <c r="F1176" s="718">
        <v>13800000</v>
      </c>
    </row>
    <row r="1177" spans="1:6" s="57" customFormat="1" ht="37.5">
      <c r="A1177" s="233"/>
      <c r="B1177" s="712" t="s">
        <v>1755</v>
      </c>
      <c r="C1177" s="716" t="s">
        <v>191</v>
      </c>
      <c r="D1177" s="714" t="s">
        <v>535</v>
      </c>
      <c r="E1177" s="715"/>
      <c r="F1177" s="718">
        <v>14100000</v>
      </c>
    </row>
    <row r="1178" spans="1:6" s="57" customFormat="1" ht="37.5">
      <c r="A1178" s="233"/>
      <c r="B1178" s="712" t="s">
        <v>1756</v>
      </c>
      <c r="C1178" s="716" t="s">
        <v>191</v>
      </c>
      <c r="D1178" s="714" t="s">
        <v>535</v>
      </c>
      <c r="E1178" s="715"/>
      <c r="F1178" s="718">
        <v>15900000</v>
      </c>
    </row>
    <row r="1179" spans="1:6" s="57" customFormat="1" ht="18.75">
      <c r="A1179" s="233"/>
      <c r="B1179" s="712" t="s">
        <v>1737</v>
      </c>
      <c r="C1179" s="716" t="s">
        <v>191</v>
      </c>
      <c r="D1179" s="714" t="s">
        <v>535</v>
      </c>
      <c r="E1179" s="715"/>
      <c r="F1179" s="718">
        <v>5500000</v>
      </c>
    </row>
    <row r="1180" spans="1:6" s="57" customFormat="1" ht="18.75">
      <c r="A1180" s="233"/>
      <c r="B1180" s="712" t="s">
        <v>1738</v>
      </c>
      <c r="C1180" s="716" t="s">
        <v>191</v>
      </c>
      <c r="D1180" s="714" t="s">
        <v>535</v>
      </c>
      <c r="E1180" s="715"/>
      <c r="F1180" s="718">
        <v>5500000</v>
      </c>
    </row>
    <row r="1181" spans="1:6" s="57" customFormat="1" ht="18.75">
      <c r="A1181" s="233"/>
      <c r="B1181" s="712" t="s">
        <v>1739</v>
      </c>
      <c r="C1181" s="716" t="s">
        <v>191</v>
      </c>
      <c r="D1181" s="714" t="s">
        <v>535</v>
      </c>
      <c r="E1181" s="715"/>
      <c r="F1181" s="718">
        <v>8750000</v>
      </c>
    </row>
    <row r="1182" spans="1:6" s="57" customFormat="1" ht="18.75">
      <c r="A1182" s="233"/>
      <c r="B1182" s="712" t="s">
        <v>1740</v>
      </c>
      <c r="C1182" s="716" t="s">
        <v>191</v>
      </c>
      <c r="D1182" s="714" t="s">
        <v>535</v>
      </c>
      <c r="E1182" s="715"/>
      <c r="F1182" s="718">
        <v>11990000</v>
      </c>
    </row>
    <row r="1183" spans="1:6" s="57" customFormat="1" ht="18.75">
      <c r="A1183" s="233"/>
      <c r="B1183" s="712" t="s">
        <v>1741</v>
      </c>
      <c r="C1183" s="716" t="s">
        <v>191</v>
      </c>
      <c r="D1183" s="714" t="s">
        <v>535</v>
      </c>
      <c r="E1183" s="715"/>
      <c r="F1183" s="718">
        <v>13200000</v>
      </c>
    </row>
    <row r="1184" spans="1:6" s="57" customFormat="1" ht="18.75">
      <c r="A1184" s="233"/>
      <c r="B1184" s="712" t="s">
        <v>1742</v>
      </c>
      <c r="C1184" s="716" t="s">
        <v>191</v>
      </c>
      <c r="D1184" s="714" t="s">
        <v>535</v>
      </c>
      <c r="E1184" s="715"/>
      <c r="F1184" s="718">
        <v>16280000</v>
      </c>
    </row>
    <row r="1185" spans="1:6" s="57" customFormat="1" ht="18.75">
      <c r="A1185" s="233"/>
      <c r="B1185" s="712" t="s">
        <v>1743</v>
      </c>
      <c r="C1185" s="716" t="s">
        <v>191</v>
      </c>
      <c r="D1185" s="714" t="s">
        <v>535</v>
      </c>
      <c r="E1185" s="715"/>
      <c r="F1185" s="718">
        <v>21890000</v>
      </c>
    </row>
    <row r="1186" spans="1:6" s="57" customFormat="1" ht="21.75" customHeight="1">
      <c r="A1186" s="233">
        <v>7</v>
      </c>
      <c r="B1186" s="453" t="s">
        <v>885</v>
      </c>
      <c r="C1186" s="454"/>
      <c r="D1186" s="146"/>
      <c r="E1186" s="455"/>
      <c r="F1186" s="717"/>
    </row>
    <row r="1187" spans="1:6" s="57" customFormat="1" ht="21.75" customHeight="1">
      <c r="A1187" s="233"/>
      <c r="B1187" s="456" t="s">
        <v>887</v>
      </c>
      <c r="C1187" s="454"/>
      <c r="D1187" s="146" t="s">
        <v>534</v>
      </c>
      <c r="E1187" s="455"/>
      <c r="F1187" s="717">
        <v>12790000</v>
      </c>
    </row>
    <row r="1188" spans="1:6" s="57" customFormat="1" ht="21.75" customHeight="1">
      <c r="A1188" s="233"/>
      <c r="B1188" s="456" t="s">
        <v>888</v>
      </c>
      <c r="C1188" s="454"/>
      <c r="D1188" s="146" t="s">
        <v>534</v>
      </c>
      <c r="E1188" s="455"/>
      <c r="F1188" s="717">
        <v>10690000</v>
      </c>
    </row>
    <row r="1189" spans="1:6" s="57" customFormat="1" ht="21.75" customHeight="1">
      <c r="A1189" s="233"/>
      <c r="B1189" s="456" t="s">
        <v>889</v>
      </c>
      <c r="C1189" s="454"/>
      <c r="D1189" s="146" t="s">
        <v>886</v>
      </c>
      <c r="E1189" s="455"/>
      <c r="F1189" s="717">
        <v>13490000</v>
      </c>
    </row>
    <row r="1190" spans="1:6" s="57" customFormat="1" ht="21.75" customHeight="1">
      <c r="A1190" s="233"/>
      <c r="B1190" s="456" t="s">
        <v>890</v>
      </c>
      <c r="C1190" s="454"/>
      <c r="D1190" s="146" t="s">
        <v>886</v>
      </c>
      <c r="E1190" s="455"/>
      <c r="F1190" s="717">
        <v>10590000</v>
      </c>
    </row>
    <row r="1191" spans="1:6" s="57" customFormat="1" ht="21.75" customHeight="1">
      <c r="A1191" s="233"/>
      <c r="B1191" s="456" t="s">
        <v>891</v>
      </c>
      <c r="C1191" s="454"/>
      <c r="D1191" s="146" t="s">
        <v>886</v>
      </c>
      <c r="E1191" s="455"/>
      <c r="F1191" s="717">
        <v>20490000</v>
      </c>
    </row>
    <row r="1192" spans="1:6" s="57" customFormat="1" ht="21.75" customHeight="1">
      <c r="A1192" s="233"/>
      <c r="B1192" s="456" t="s">
        <v>892</v>
      </c>
      <c r="C1192" s="454"/>
      <c r="D1192" s="146" t="s">
        <v>886</v>
      </c>
      <c r="E1192" s="455"/>
      <c r="F1192" s="717">
        <v>16190000</v>
      </c>
    </row>
    <row r="1193" spans="1:6" s="28" customFormat="1" ht="21.75" customHeight="1">
      <c r="A1193" s="209" t="s">
        <v>9</v>
      </c>
      <c r="B1193" s="387" t="s">
        <v>810</v>
      </c>
      <c r="C1193" s="161"/>
      <c r="D1193" s="161"/>
      <c r="E1193" s="161"/>
      <c r="F1193" s="161"/>
    </row>
    <row r="1194" spans="1:6" s="28" customFormat="1" ht="21.75" customHeight="1">
      <c r="A1194" s="238">
        <v>1</v>
      </c>
      <c r="B1194" s="308" t="s">
        <v>105</v>
      </c>
      <c r="C1194" s="244"/>
      <c r="D1194" s="236"/>
      <c r="E1194" s="241"/>
      <c r="F1194" s="241"/>
    </row>
    <row r="1195" spans="1:6" s="28" customFormat="1" ht="21.75" customHeight="1">
      <c r="A1195" s="238"/>
      <c r="B1195" s="253" t="s">
        <v>386</v>
      </c>
      <c r="C1195" s="244" t="s">
        <v>106</v>
      </c>
      <c r="D1195" s="236" t="s">
        <v>167</v>
      </c>
      <c r="E1195" s="241"/>
      <c r="F1195" s="241">
        <v>6765</v>
      </c>
    </row>
    <row r="1196" spans="1:6" s="28" customFormat="1" ht="21.75" customHeight="1">
      <c r="A1196" s="238"/>
      <c r="B1196" s="253" t="s">
        <v>387</v>
      </c>
      <c r="C1196" s="244" t="s">
        <v>130</v>
      </c>
      <c r="D1196" s="236" t="s">
        <v>130</v>
      </c>
      <c r="E1196" s="241"/>
      <c r="F1196" s="241">
        <v>9625</v>
      </c>
    </row>
    <row r="1197" spans="1:6" s="28" customFormat="1" ht="21.75" customHeight="1">
      <c r="A1197" s="238"/>
      <c r="B1197" s="253" t="s">
        <v>388</v>
      </c>
      <c r="C1197" s="244" t="s">
        <v>130</v>
      </c>
      <c r="D1197" s="236" t="s">
        <v>130</v>
      </c>
      <c r="E1197" s="241"/>
      <c r="F1197" s="241">
        <v>11550</v>
      </c>
    </row>
    <row r="1198" spans="1:6" s="28" customFormat="1" ht="21.75" customHeight="1">
      <c r="A1198" s="238"/>
      <c r="B1198" s="253" t="s">
        <v>389</v>
      </c>
      <c r="C1198" s="244" t="s">
        <v>130</v>
      </c>
      <c r="D1198" s="236" t="s">
        <v>130</v>
      </c>
      <c r="E1198" s="241"/>
      <c r="F1198" s="241">
        <v>13475</v>
      </c>
    </row>
    <row r="1199" spans="1:6" s="28" customFormat="1" ht="21.75" customHeight="1">
      <c r="A1199" s="238"/>
      <c r="B1199" s="253" t="s">
        <v>390</v>
      </c>
      <c r="C1199" s="244" t="s">
        <v>130</v>
      </c>
      <c r="D1199" s="236" t="s">
        <v>130</v>
      </c>
      <c r="E1199" s="241"/>
      <c r="F1199" s="241">
        <v>17985</v>
      </c>
    </row>
    <row r="1200" spans="1:6" s="28" customFormat="1" ht="21.75" customHeight="1">
      <c r="A1200" s="238"/>
      <c r="B1200" s="253" t="s">
        <v>391</v>
      </c>
      <c r="C1200" s="244" t="s">
        <v>130</v>
      </c>
      <c r="D1200" s="236" t="s">
        <v>130</v>
      </c>
      <c r="E1200" s="241"/>
      <c r="F1200" s="241">
        <v>20240</v>
      </c>
    </row>
    <row r="1201" spans="1:6" s="28" customFormat="1" ht="21.75" customHeight="1">
      <c r="A1201" s="238"/>
      <c r="B1201" s="253" t="s">
        <v>392</v>
      </c>
      <c r="C1201" s="244" t="s">
        <v>130</v>
      </c>
      <c r="D1201" s="236" t="s">
        <v>130</v>
      </c>
      <c r="E1201" s="241"/>
      <c r="F1201" s="241">
        <v>23485</v>
      </c>
    </row>
    <row r="1202" spans="1:6" s="28" customFormat="1" ht="21.75" customHeight="1">
      <c r="A1202" s="238"/>
      <c r="B1202" s="253" t="s">
        <v>393</v>
      </c>
      <c r="C1202" s="244" t="s">
        <v>130</v>
      </c>
      <c r="D1202" s="236" t="s">
        <v>130</v>
      </c>
      <c r="E1202" s="241"/>
      <c r="F1202" s="241">
        <v>30910</v>
      </c>
    </row>
    <row r="1203" spans="1:6" s="28" customFormat="1" ht="21.75" customHeight="1">
      <c r="A1203" s="238"/>
      <c r="B1203" s="253" t="s">
        <v>394</v>
      </c>
      <c r="C1203" s="244" t="s">
        <v>130</v>
      </c>
      <c r="D1203" s="236" t="s">
        <v>130</v>
      </c>
      <c r="E1203" s="241"/>
      <c r="F1203" s="241">
        <v>34265</v>
      </c>
    </row>
    <row r="1204" spans="1:6" s="28" customFormat="1" ht="21.75" customHeight="1">
      <c r="A1204" s="238"/>
      <c r="B1204" s="253" t="s">
        <v>395</v>
      </c>
      <c r="C1204" s="244" t="s">
        <v>130</v>
      </c>
      <c r="D1204" s="236" t="s">
        <v>130</v>
      </c>
      <c r="E1204" s="241"/>
      <c r="F1204" s="241">
        <v>53625</v>
      </c>
    </row>
    <row r="1205" spans="1:6" s="28" customFormat="1" ht="21.75" customHeight="1">
      <c r="A1205" s="238"/>
      <c r="B1205" s="253" t="s">
        <v>396</v>
      </c>
      <c r="C1205" s="244" t="s">
        <v>130</v>
      </c>
      <c r="D1205" s="236" t="s">
        <v>130</v>
      </c>
      <c r="E1205" s="241"/>
      <c r="F1205" s="241">
        <v>69465</v>
      </c>
    </row>
    <row r="1206" spans="1:6" s="28" customFormat="1" ht="21.75" customHeight="1">
      <c r="A1206" s="238"/>
      <c r="B1206" s="253" t="s">
        <v>397</v>
      </c>
      <c r="C1206" s="244" t="s">
        <v>130</v>
      </c>
      <c r="D1206" s="236" t="s">
        <v>130</v>
      </c>
      <c r="E1206" s="241"/>
      <c r="F1206" s="241">
        <v>88990</v>
      </c>
    </row>
    <row r="1207" spans="1:6" s="28" customFormat="1" ht="21.75" customHeight="1">
      <c r="A1207" s="238"/>
      <c r="B1207" s="253" t="s">
        <v>398</v>
      </c>
      <c r="C1207" s="244" t="s">
        <v>130</v>
      </c>
      <c r="D1207" s="236" t="s">
        <v>130</v>
      </c>
      <c r="E1207" s="241"/>
      <c r="F1207" s="241">
        <v>113960</v>
      </c>
    </row>
    <row r="1208" spans="1:6" s="28" customFormat="1" ht="21.75" customHeight="1">
      <c r="A1208" s="238"/>
      <c r="B1208" s="253" t="s">
        <v>399</v>
      </c>
      <c r="C1208" s="244" t="s">
        <v>130</v>
      </c>
      <c r="D1208" s="236" t="s">
        <v>130</v>
      </c>
      <c r="E1208" s="241"/>
      <c r="F1208" s="241">
        <v>241340</v>
      </c>
    </row>
    <row r="1209" spans="1:6" s="28" customFormat="1" ht="21.75" customHeight="1">
      <c r="A1209" s="238"/>
      <c r="B1209" s="253" t="s">
        <v>400</v>
      </c>
      <c r="C1209" s="244" t="s">
        <v>130</v>
      </c>
      <c r="D1209" s="236" t="s">
        <v>130</v>
      </c>
      <c r="E1209" s="241"/>
      <c r="F1209" s="241">
        <v>367620</v>
      </c>
    </row>
    <row r="1210" spans="1:6" s="28" customFormat="1" ht="21.75" customHeight="1">
      <c r="A1210" s="238"/>
      <c r="B1210" s="253" t="s">
        <v>401</v>
      </c>
      <c r="C1210" s="244" t="s">
        <v>130</v>
      </c>
      <c r="D1210" s="236" t="s">
        <v>130</v>
      </c>
      <c r="E1210" s="241"/>
      <c r="F1210" s="241">
        <v>387750</v>
      </c>
    </row>
    <row r="1211" spans="1:6" s="28" customFormat="1" ht="21.75" customHeight="1">
      <c r="A1211" s="238"/>
      <c r="B1211" s="253" t="s">
        <v>402</v>
      </c>
      <c r="C1211" s="244" t="s">
        <v>107</v>
      </c>
      <c r="D1211" s="236" t="s">
        <v>130</v>
      </c>
      <c r="E1211" s="241"/>
      <c r="F1211" s="241">
        <v>47850</v>
      </c>
    </row>
    <row r="1212" spans="1:6" s="28" customFormat="1" ht="21.75" customHeight="1">
      <c r="A1212" s="238"/>
      <c r="B1212" s="253" t="s">
        <v>403</v>
      </c>
      <c r="C1212" s="244" t="s">
        <v>130</v>
      </c>
      <c r="D1212" s="236" t="s">
        <v>130</v>
      </c>
      <c r="E1212" s="241"/>
      <c r="F1212" s="241">
        <v>632830</v>
      </c>
    </row>
    <row r="1213" spans="1:6" s="28" customFormat="1" ht="21.75" customHeight="1">
      <c r="A1213" s="238"/>
      <c r="B1213" s="253" t="s">
        <v>404</v>
      </c>
      <c r="C1213" s="244" t="s">
        <v>130</v>
      </c>
      <c r="D1213" s="236" t="s">
        <v>130</v>
      </c>
      <c r="E1213" s="241"/>
      <c r="F1213" s="241">
        <v>1003640</v>
      </c>
    </row>
    <row r="1214" spans="1:6" s="28" customFormat="1" ht="38.25" customHeight="1">
      <c r="A1214" s="238">
        <v>2</v>
      </c>
      <c r="B1214" s="972" t="s">
        <v>1540</v>
      </c>
      <c r="C1214" s="973"/>
      <c r="D1214" s="962"/>
      <c r="E1214" s="962"/>
      <c r="F1214" s="963"/>
    </row>
    <row r="1215" spans="1:6" s="28" customFormat="1" ht="21.75" customHeight="1">
      <c r="A1215" s="238" t="s">
        <v>770</v>
      </c>
      <c r="B1215" s="660" t="s">
        <v>1414</v>
      </c>
      <c r="C1215" s="661" t="s">
        <v>1415</v>
      </c>
      <c r="D1215" s="641"/>
      <c r="E1215" s="640"/>
      <c r="F1215" s="655"/>
    </row>
    <row r="1216" spans="1:6" s="28" customFormat="1" ht="21.75" customHeight="1">
      <c r="A1216" s="238"/>
      <c r="B1216" s="662" t="s">
        <v>1488</v>
      </c>
      <c r="C1216" s="654"/>
      <c r="D1216" s="252" t="s">
        <v>167</v>
      </c>
      <c r="E1216" s="641"/>
      <c r="F1216" s="663">
        <v>21364</v>
      </c>
    </row>
    <row r="1217" spans="1:6" s="28" customFormat="1" ht="21.75" customHeight="1">
      <c r="A1217" s="238"/>
      <c r="B1217" s="662" t="s">
        <v>1489</v>
      </c>
      <c r="C1217" s="641"/>
      <c r="D1217" s="252" t="s">
        <v>167</v>
      </c>
      <c r="E1217" s="641"/>
      <c r="F1217" s="663">
        <v>37909</v>
      </c>
    </row>
    <row r="1218" spans="1:6" s="28" customFormat="1" ht="21.75" customHeight="1">
      <c r="A1218" s="238"/>
      <c r="B1218" s="662" t="s">
        <v>1490</v>
      </c>
      <c r="C1218" s="641"/>
      <c r="D1218" s="252" t="s">
        <v>167</v>
      </c>
      <c r="E1218" s="641"/>
      <c r="F1218" s="663">
        <v>50000</v>
      </c>
    </row>
    <row r="1219" spans="1:6" s="28" customFormat="1" ht="21.75" customHeight="1">
      <c r="A1219" s="238"/>
      <c r="B1219" s="662" t="s">
        <v>1491</v>
      </c>
      <c r="C1219" s="641"/>
      <c r="D1219" s="252" t="s">
        <v>167</v>
      </c>
      <c r="E1219" s="641"/>
      <c r="F1219" s="663">
        <v>67000</v>
      </c>
    </row>
    <row r="1220" spans="1:6" s="28" customFormat="1" ht="21.75" customHeight="1">
      <c r="A1220" s="238"/>
      <c r="B1220" s="662" t="s">
        <v>1492</v>
      </c>
      <c r="C1220" s="641"/>
      <c r="D1220" s="252" t="s">
        <v>167</v>
      </c>
      <c r="E1220" s="641"/>
      <c r="F1220" s="663">
        <v>96636</v>
      </c>
    </row>
    <row r="1221" spans="1:6" s="28" customFormat="1" ht="21.75" customHeight="1">
      <c r="A1221" s="238"/>
      <c r="B1221" s="662" t="s">
        <v>1493</v>
      </c>
      <c r="C1221" s="641"/>
      <c r="D1221" s="252" t="s">
        <v>167</v>
      </c>
      <c r="E1221" s="641"/>
      <c r="F1221" s="663">
        <v>154545</v>
      </c>
    </row>
    <row r="1222" spans="1:6" s="28" customFormat="1" ht="21.75" customHeight="1">
      <c r="A1222" s="238"/>
      <c r="B1222" s="662" t="s">
        <v>1494</v>
      </c>
      <c r="C1222" s="641"/>
      <c r="D1222" s="252" t="s">
        <v>167</v>
      </c>
      <c r="E1222" s="641"/>
      <c r="F1222" s="663">
        <v>214091</v>
      </c>
    </row>
    <row r="1223" spans="1:6" s="28" customFormat="1" ht="21.75" customHeight="1">
      <c r="A1223" s="238"/>
      <c r="B1223" s="662" t="s">
        <v>1495</v>
      </c>
      <c r="C1223" s="641"/>
      <c r="D1223" s="252" t="s">
        <v>167</v>
      </c>
      <c r="E1223" s="641"/>
      <c r="F1223" s="663">
        <v>312909</v>
      </c>
    </row>
    <row r="1224" spans="1:6" s="28" customFormat="1" ht="21.75" customHeight="1">
      <c r="A1224" s="238"/>
      <c r="B1224" s="662" t="s">
        <v>1496</v>
      </c>
      <c r="C1224" s="641"/>
      <c r="D1224" s="252" t="s">
        <v>167</v>
      </c>
      <c r="E1224" s="641"/>
      <c r="F1224" s="663">
        <v>505000</v>
      </c>
    </row>
    <row r="1225" spans="1:6" s="28" customFormat="1" ht="21.75" customHeight="1">
      <c r="A1225" s="238"/>
      <c r="B1225" s="662" t="s">
        <v>1497</v>
      </c>
      <c r="C1225" s="641"/>
      <c r="D1225" s="252" t="s">
        <v>167</v>
      </c>
      <c r="E1225" s="641"/>
      <c r="F1225" s="663">
        <v>618182</v>
      </c>
    </row>
    <row r="1226" spans="1:6" s="28" customFormat="1" ht="21.75" customHeight="1">
      <c r="A1226" s="238"/>
      <c r="B1226" s="662" t="s">
        <v>1498</v>
      </c>
      <c r="C1226" s="641"/>
      <c r="D1226" s="252" t="s">
        <v>167</v>
      </c>
      <c r="E1226" s="641"/>
      <c r="F1226" s="663">
        <v>764000</v>
      </c>
    </row>
    <row r="1227" spans="1:6" s="28" customFormat="1" ht="21.75" customHeight="1">
      <c r="A1227" s="238"/>
      <c r="B1227" s="662" t="s">
        <v>1499</v>
      </c>
      <c r="C1227" s="641"/>
      <c r="D1227" s="252" t="s">
        <v>167</v>
      </c>
      <c r="E1227" s="641"/>
      <c r="F1227" s="663">
        <v>1040909</v>
      </c>
    </row>
    <row r="1228" spans="1:6" s="28" customFormat="1" ht="21.75" customHeight="1">
      <c r="A1228" s="238" t="s">
        <v>771</v>
      </c>
      <c r="B1228" s="660" t="s">
        <v>1469</v>
      </c>
      <c r="C1228" s="661" t="s">
        <v>1415</v>
      </c>
      <c r="D1228" s="252"/>
      <c r="E1228" s="641"/>
      <c r="F1228" s="663"/>
    </row>
    <row r="1229" spans="1:6" s="28" customFormat="1" ht="21.75" customHeight="1">
      <c r="A1229" s="238"/>
      <c r="B1229" s="662" t="s">
        <v>1500</v>
      </c>
      <c r="C1229" s="641"/>
      <c r="D1229" s="252" t="s">
        <v>167</v>
      </c>
      <c r="E1229" s="641"/>
      <c r="F1229" s="663">
        <v>26364</v>
      </c>
    </row>
    <row r="1230" spans="1:6" s="28" customFormat="1" ht="21.75" customHeight="1">
      <c r="A1230" s="238"/>
      <c r="B1230" s="662" t="s">
        <v>1501</v>
      </c>
      <c r="C1230" s="641"/>
      <c r="D1230" s="252" t="s">
        <v>167</v>
      </c>
      <c r="E1230" s="641"/>
      <c r="F1230" s="663">
        <v>46091</v>
      </c>
    </row>
    <row r="1231" spans="1:6" s="28" customFormat="1" ht="21.75" customHeight="1">
      <c r="A1231" s="238"/>
      <c r="B1231" s="662" t="s">
        <v>1502</v>
      </c>
      <c r="C1231" s="641"/>
      <c r="D1231" s="252" t="s">
        <v>167</v>
      </c>
      <c r="E1231" s="641"/>
      <c r="F1231" s="663">
        <v>68182</v>
      </c>
    </row>
    <row r="1232" spans="1:6" s="28" customFormat="1" ht="21.75" customHeight="1">
      <c r="A1232" s="238"/>
      <c r="B1232" s="662" t="s">
        <v>1503</v>
      </c>
      <c r="C1232" s="641"/>
      <c r="D1232" s="252" t="s">
        <v>167</v>
      </c>
      <c r="E1232" s="641"/>
      <c r="F1232" s="663">
        <v>126364</v>
      </c>
    </row>
    <row r="1233" spans="1:6" s="28" customFormat="1" ht="21.75" customHeight="1">
      <c r="A1233" s="238"/>
      <c r="B1233" s="662" t="s">
        <v>1504</v>
      </c>
      <c r="C1233" s="641"/>
      <c r="D1233" s="252" t="s">
        <v>167</v>
      </c>
      <c r="E1233" s="641"/>
      <c r="F1233" s="663">
        <v>164636</v>
      </c>
    </row>
    <row r="1234" spans="1:6" s="28" customFormat="1" ht="21.75" customHeight="1">
      <c r="A1234" s="238"/>
      <c r="B1234" s="662" t="s">
        <v>1505</v>
      </c>
      <c r="C1234" s="641"/>
      <c r="D1234" s="252" t="s">
        <v>167</v>
      </c>
      <c r="E1234" s="641"/>
      <c r="F1234" s="663">
        <v>258000</v>
      </c>
    </row>
    <row r="1235" spans="1:6" s="28" customFormat="1" ht="21.75" customHeight="1">
      <c r="A1235" s="238"/>
      <c r="B1235" s="662" t="s">
        <v>1506</v>
      </c>
      <c r="C1235" s="641"/>
      <c r="D1235" s="252" t="s">
        <v>167</v>
      </c>
      <c r="E1235" s="641"/>
      <c r="F1235" s="663">
        <v>356818</v>
      </c>
    </row>
    <row r="1236" spans="1:6" s="28" customFormat="1" ht="21.75" customHeight="1">
      <c r="A1236" s="238"/>
      <c r="B1236" s="662" t="s">
        <v>1507</v>
      </c>
      <c r="C1236" s="244"/>
      <c r="D1236" s="252" t="s">
        <v>167</v>
      </c>
      <c r="E1236" s="241"/>
      <c r="F1236" s="663">
        <v>543455</v>
      </c>
    </row>
    <row r="1237" spans="1:6" s="28" customFormat="1" ht="21.75" customHeight="1">
      <c r="A1237" s="238"/>
      <c r="B1237" s="662" t="s">
        <v>1508</v>
      </c>
      <c r="C1237" s="244"/>
      <c r="D1237" s="252" t="s">
        <v>167</v>
      </c>
      <c r="E1237" s="241"/>
      <c r="F1237" s="663">
        <v>750909</v>
      </c>
    </row>
    <row r="1238" spans="1:6" s="28" customFormat="1" ht="21.75" customHeight="1">
      <c r="A1238" s="238"/>
      <c r="B1238" s="662" t="s">
        <v>1509</v>
      </c>
      <c r="C1238" s="244"/>
      <c r="D1238" s="252" t="s">
        <v>167</v>
      </c>
      <c r="E1238" s="241"/>
      <c r="F1238" s="663">
        <v>1016364</v>
      </c>
    </row>
    <row r="1239" spans="1:6" s="28" customFormat="1" ht="21.75" customHeight="1">
      <c r="A1239" s="238"/>
      <c r="B1239" s="662" t="s">
        <v>1510</v>
      </c>
      <c r="C1239" s="244"/>
      <c r="D1239" s="252" t="s">
        <v>167</v>
      </c>
      <c r="E1239" s="241"/>
      <c r="F1239" s="663">
        <v>1281818</v>
      </c>
    </row>
    <row r="1240" spans="1:6" s="28" customFormat="1" ht="21.75" customHeight="1">
      <c r="A1240" s="469"/>
      <c r="B1240" s="673" t="s">
        <v>1511</v>
      </c>
      <c r="C1240" s="657"/>
      <c r="D1240" s="658" t="s">
        <v>167</v>
      </c>
      <c r="E1240" s="472"/>
      <c r="F1240" s="674">
        <v>1704545</v>
      </c>
    </row>
    <row r="1241" spans="1:6" s="28" customFormat="1" ht="21.75" customHeight="1">
      <c r="A1241" s="238" t="s">
        <v>775</v>
      </c>
      <c r="B1241" s="660" t="s">
        <v>1487</v>
      </c>
      <c r="C1241" s="676" t="s">
        <v>35</v>
      </c>
      <c r="D1241" s="677"/>
      <c r="E1241" s="241"/>
      <c r="F1241" s="663"/>
    </row>
    <row r="1242" spans="1:6" s="28" customFormat="1" ht="21.75" customHeight="1">
      <c r="A1242" s="238"/>
      <c r="B1242" s="676" t="s">
        <v>1471</v>
      </c>
      <c r="C1242" s="676" t="s">
        <v>406</v>
      </c>
      <c r="D1242" s="252" t="s">
        <v>167</v>
      </c>
      <c r="E1242" s="241"/>
      <c r="F1242" s="663">
        <v>5364</v>
      </c>
    </row>
    <row r="1243" spans="1:6" s="28" customFormat="1" ht="21.75" customHeight="1">
      <c r="A1243" s="238"/>
      <c r="B1243" s="676" t="s">
        <v>1472</v>
      </c>
      <c r="C1243" s="252"/>
      <c r="D1243" s="252" t="s">
        <v>167</v>
      </c>
      <c r="E1243" s="241"/>
      <c r="F1243" s="663">
        <v>6636</v>
      </c>
    </row>
    <row r="1244" spans="1:6" s="28" customFormat="1" ht="21.75" customHeight="1">
      <c r="A1244" s="238"/>
      <c r="B1244" s="676" t="s">
        <v>1473</v>
      </c>
      <c r="C1244" s="252"/>
      <c r="D1244" s="252" t="s">
        <v>167</v>
      </c>
      <c r="E1244" s="241"/>
      <c r="F1244" s="663">
        <v>8636</v>
      </c>
    </row>
    <row r="1245" spans="1:6" s="28" customFormat="1" ht="21.75" customHeight="1">
      <c r="A1245" s="238"/>
      <c r="B1245" s="676" t="s">
        <v>1474</v>
      </c>
      <c r="C1245" s="252"/>
      <c r="D1245" s="252" t="s">
        <v>167</v>
      </c>
      <c r="E1245" s="241"/>
      <c r="F1245" s="663">
        <v>12818</v>
      </c>
    </row>
    <row r="1246" spans="1:6" s="28" customFormat="1" ht="21.75" customHeight="1">
      <c r="A1246" s="238"/>
      <c r="B1246" s="676" t="s">
        <v>1475</v>
      </c>
      <c r="C1246" s="252"/>
      <c r="D1246" s="252" t="s">
        <v>167</v>
      </c>
      <c r="E1246" s="241"/>
      <c r="F1246" s="663">
        <v>15091</v>
      </c>
    </row>
    <row r="1247" spans="1:6" s="28" customFormat="1" ht="21.75" customHeight="1">
      <c r="A1247" s="238"/>
      <c r="B1247" s="676" t="s">
        <v>1476</v>
      </c>
      <c r="C1247" s="252"/>
      <c r="D1247" s="252" t="s">
        <v>167</v>
      </c>
      <c r="E1247" s="241"/>
      <c r="F1247" s="663">
        <v>19545</v>
      </c>
    </row>
    <row r="1248" spans="1:6" s="28" customFormat="1" ht="21.75" customHeight="1">
      <c r="A1248" s="238"/>
      <c r="B1248" s="676" t="s">
        <v>1477</v>
      </c>
      <c r="C1248" s="252"/>
      <c r="D1248" s="252" t="s">
        <v>167</v>
      </c>
      <c r="E1248" s="241"/>
      <c r="F1248" s="663">
        <v>27455</v>
      </c>
    </row>
    <row r="1249" spans="1:6" s="28" customFormat="1" ht="21.75" customHeight="1">
      <c r="A1249" s="238"/>
      <c r="B1249" s="676" t="s">
        <v>1478</v>
      </c>
      <c r="C1249" s="252"/>
      <c r="D1249" s="252" t="s">
        <v>167</v>
      </c>
      <c r="E1249" s="241"/>
      <c r="F1249" s="663">
        <v>33545</v>
      </c>
    </row>
    <row r="1250" spans="1:6" s="28" customFormat="1" ht="21.75" customHeight="1">
      <c r="A1250" s="238"/>
      <c r="B1250" s="676" t="s">
        <v>1479</v>
      </c>
      <c r="C1250" s="252"/>
      <c r="D1250" s="252" t="s">
        <v>167</v>
      </c>
      <c r="E1250" s="241"/>
      <c r="F1250" s="663">
        <v>50636</v>
      </c>
    </row>
    <row r="1251" spans="1:6" s="28" customFormat="1" ht="21.75" customHeight="1">
      <c r="A1251" s="238"/>
      <c r="B1251" s="676" t="s">
        <v>1480</v>
      </c>
      <c r="C1251" s="252"/>
      <c r="D1251" s="252" t="s">
        <v>167</v>
      </c>
      <c r="E1251" s="241"/>
      <c r="F1251" s="663">
        <v>55909</v>
      </c>
    </row>
    <row r="1252" spans="1:6" s="28" customFormat="1" ht="21.75" customHeight="1">
      <c r="A1252" s="238"/>
      <c r="B1252" s="676" t="s">
        <v>1481</v>
      </c>
      <c r="C1252" s="252"/>
      <c r="D1252" s="252" t="s">
        <v>167</v>
      </c>
      <c r="E1252" s="241"/>
      <c r="F1252" s="663">
        <v>68909</v>
      </c>
    </row>
    <row r="1253" spans="1:6" s="28" customFormat="1" ht="21.75" customHeight="1">
      <c r="A1253" s="238"/>
      <c r="B1253" s="676" t="s">
        <v>1482</v>
      </c>
      <c r="C1253" s="252"/>
      <c r="D1253" s="252" t="s">
        <v>167</v>
      </c>
      <c r="E1253" s="241"/>
      <c r="F1253" s="663">
        <v>89455</v>
      </c>
    </row>
    <row r="1254" spans="1:6" s="28" customFormat="1" ht="21.75" customHeight="1">
      <c r="A1254" s="238"/>
      <c r="B1254" s="676" t="s">
        <v>1483</v>
      </c>
      <c r="C1254" s="252"/>
      <c r="D1254" s="252" t="s">
        <v>167</v>
      </c>
      <c r="E1254" s="241"/>
      <c r="F1254" s="663">
        <v>112364</v>
      </c>
    </row>
    <row r="1255" spans="1:6" s="28" customFormat="1" ht="21.75" customHeight="1">
      <c r="A1255" s="238"/>
      <c r="B1255" s="676" t="s">
        <v>1484</v>
      </c>
      <c r="C1255" s="252"/>
      <c r="D1255" s="252" t="s">
        <v>167</v>
      </c>
      <c r="E1255" s="241"/>
      <c r="F1255" s="663">
        <v>167727</v>
      </c>
    </row>
    <row r="1256" spans="1:6" s="28" customFormat="1" ht="21.75" customHeight="1">
      <c r="A1256" s="238"/>
      <c r="B1256" s="676" t="s">
        <v>1485</v>
      </c>
      <c r="C1256" s="252"/>
      <c r="D1256" s="252" t="s">
        <v>167</v>
      </c>
      <c r="E1256" s="241"/>
      <c r="F1256" s="663">
        <v>174091</v>
      </c>
    </row>
    <row r="1257" spans="1:6" s="28" customFormat="1" ht="21.75" customHeight="1">
      <c r="A1257" s="238"/>
      <c r="B1257" s="676" t="s">
        <v>1486</v>
      </c>
      <c r="C1257" s="252"/>
      <c r="D1257" s="252" t="s">
        <v>167</v>
      </c>
      <c r="E1257" s="241"/>
      <c r="F1257" s="663">
        <v>226727</v>
      </c>
    </row>
    <row r="1258" spans="1:6" s="28" customFormat="1" ht="21.75" customHeight="1">
      <c r="A1258" s="282" t="s">
        <v>776</v>
      </c>
      <c r="B1258" s="664" t="s">
        <v>1440</v>
      </c>
      <c r="C1258" s="675" t="s">
        <v>35</v>
      </c>
      <c r="D1258" s="668"/>
      <c r="E1258" s="669"/>
      <c r="F1258" s="665"/>
    </row>
    <row r="1259" spans="1:6" s="28" customFormat="1" ht="21.75" customHeight="1">
      <c r="A1259" s="238"/>
      <c r="B1259" s="666" t="s">
        <v>1416</v>
      </c>
      <c r="C1259" s="661" t="s">
        <v>406</v>
      </c>
      <c r="D1259" s="252" t="s">
        <v>167</v>
      </c>
      <c r="E1259" s="241"/>
      <c r="F1259" s="663">
        <v>7091</v>
      </c>
    </row>
    <row r="1260" spans="1:6" s="28" customFormat="1" ht="21.75" customHeight="1">
      <c r="A1260" s="238"/>
      <c r="B1260" s="666" t="s">
        <v>1417</v>
      </c>
      <c r="C1260" s="659"/>
      <c r="D1260" s="252" t="s">
        <v>167</v>
      </c>
      <c r="E1260" s="241"/>
      <c r="F1260" s="663">
        <v>9818</v>
      </c>
    </row>
    <row r="1261" spans="1:6" s="28" customFormat="1" ht="21.75" customHeight="1">
      <c r="A1261" s="238"/>
      <c r="B1261" s="666" t="s">
        <v>1418</v>
      </c>
      <c r="C1261" s="244"/>
      <c r="D1261" s="252" t="s">
        <v>167</v>
      </c>
      <c r="E1261" s="241"/>
      <c r="F1261" s="663">
        <v>12364</v>
      </c>
    </row>
    <row r="1262" spans="1:6" s="28" customFormat="1" ht="21.75" customHeight="1">
      <c r="A1262" s="238"/>
      <c r="B1262" s="666" t="s">
        <v>1419</v>
      </c>
      <c r="C1262" s="244"/>
      <c r="D1262" s="252" t="s">
        <v>167</v>
      </c>
      <c r="E1262" s="241"/>
      <c r="F1262" s="663">
        <v>16909</v>
      </c>
    </row>
    <row r="1263" spans="1:6" s="28" customFormat="1" ht="21.75" customHeight="1">
      <c r="A1263" s="238"/>
      <c r="B1263" s="666" t="s">
        <v>1420</v>
      </c>
      <c r="C1263" s="244"/>
      <c r="D1263" s="252" t="s">
        <v>167</v>
      </c>
      <c r="E1263" s="241"/>
      <c r="F1263" s="663">
        <v>20091</v>
      </c>
    </row>
    <row r="1264" spans="1:6" s="28" customFormat="1" ht="21.75" customHeight="1">
      <c r="A1264" s="238"/>
      <c r="B1264" s="666" t="s">
        <v>1421</v>
      </c>
      <c r="C1264" s="244"/>
      <c r="D1264" s="252" t="s">
        <v>167</v>
      </c>
      <c r="E1264" s="241"/>
      <c r="F1264" s="663">
        <v>28545</v>
      </c>
    </row>
    <row r="1265" spans="1:6" s="28" customFormat="1" ht="21.75" customHeight="1">
      <c r="A1265" s="238"/>
      <c r="B1265" s="666" t="s">
        <v>1422</v>
      </c>
      <c r="C1265" s="244"/>
      <c r="D1265" s="252" t="s">
        <v>167</v>
      </c>
      <c r="E1265" s="241"/>
      <c r="F1265" s="663">
        <v>36273</v>
      </c>
    </row>
    <row r="1266" spans="1:6" s="28" customFormat="1" ht="21.75" customHeight="1">
      <c r="A1266" s="238"/>
      <c r="B1266" s="666" t="s">
        <v>1423</v>
      </c>
      <c r="C1266" s="244"/>
      <c r="D1266" s="252" t="s">
        <v>167</v>
      </c>
      <c r="E1266" s="241"/>
      <c r="F1266" s="663">
        <v>44818</v>
      </c>
    </row>
    <row r="1267" spans="1:6" s="28" customFormat="1" ht="21.75" customHeight="1">
      <c r="A1267" s="238"/>
      <c r="B1267" s="666" t="s">
        <v>1424</v>
      </c>
      <c r="C1267" s="244"/>
      <c r="D1267" s="252" t="s">
        <v>167</v>
      </c>
      <c r="E1267" s="241"/>
      <c r="F1267" s="663">
        <v>66727</v>
      </c>
    </row>
    <row r="1268" spans="1:6" s="28" customFormat="1" ht="21.75" customHeight="1">
      <c r="A1268" s="238"/>
      <c r="B1268" s="666" t="s">
        <v>1425</v>
      </c>
      <c r="C1268" s="244"/>
      <c r="D1268" s="252" t="s">
        <v>167</v>
      </c>
      <c r="E1268" s="241"/>
      <c r="F1268" s="663">
        <v>82545</v>
      </c>
    </row>
    <row r="1269" spans="1:6" s="28" customFormat="1" ht="21.75" customHeight="1">
      <c r="A1269" s="238"/>
      <c r="B1269" s="666" t="s">
        <v>1426</v>
      </c>
      <c r="C1269" s="244"/>
      <c r="D1269" s="252" t="s">
        <v>167</v>
      </c>
      <c r="E1269" s="241"/>
      <c r="F1269" s="663">
        <v>103182</v>
      </c>
    </row>
    <row r="1270" spans="1:6" s="28" customFormat="1" ht="21.75" customHeight="1">
      <c r="A1270" s="238"/>
      <c r="B1270" s="666" t="s">
        <v>1427</v>
      </c>
      <c r="C1270" s="244"/>
      <c r="D1270" s="252" t="s">
        <v>167</v>
      </c>
      <c r="E1270" s="241"/>
      <c r="F1270" s="663">
        <v>136455</v>
      </c>
    </row>
    <row r="1271" spans="1:6" s="28" customFormat="1" ht="21.75" customHeight="1">
      <c r="A1271" s="238"/>
      <c r="B1271" s="666" t="s">
        <v>1428</v>
      </c>
      <c r="C1271" s="244"/>
      <c r="D1271" s="252" t="s">
        <v>167</v>
      </c>
      <c r="E1271" s="241"/>
      <c r="F1271" s="663">
        <v>167273</v>
      </c>
    </row>
    <row r="1272" spans="1:6" s="28" customFormat="1" ht="21.75" customHeight="1">
      <c r="A1272" s="238"/>
      <c r="B1272" s="666" t="s">
        <v>1429</v>
      </c>
      <c r="C1272" s="244"/>
      <c r="D1272" s="252" t="s">
        <v>167</v>
      </c>
      <c r="E1272" s="241"/>
      <c r="F1272" s="663">
        <v>212545</v>
      </c>
    </row>
    <row r="1273" spans="1:6" s="28" customFormat="1" ht="21.75" customHeight="1">
      <c r="A1273" s="238"/>
      <c r="B1273" s="666" t="s">
        <v>1430</v>
      </c>
      <c r="C1273" s="244"/>
      <c r="D1273" s="252" t="s">
        <v>167</v>
      </c>
      <c r="E1273" s="241"/>
      <c r="F1273" s="663">
        <v>259091</v>
      </c>
    </row>
    <row r="1274" spans="1:6" s="28" customFormat="1" ht="21.75" customHeight="1">
      <c r="A1274" s="238"/>
      <c r="B1274" s="666" t="s">
        <v>1431</v>
      </c>
      <c r="C1274" s="244"/>
      <c r="D1274" s="252" t="s">
        <v>167</v>
      </c>
      <c r="E1274" s="241"/>
      <c r="F1274" s="663">
        <v>340818</v>
      </c>
    </row>
    <row r="1275" spans="1:6" s="28" customFormat="1" ht="21.75" customHeight="1">
      <c r="A1275" s="238"/>
      <c r="B1275" s="666" t="s">
        <v>1432</v>
      </c>
      <c r="C1275" s="244"/>
      <c r="D1275" s="252" t="s">
        <v>167</v>
      </c>
      <c r="E1275" s="241"/>
      <c r="F1275" s="663">
        <v>405273</v>
      </c>
    </row>
    <row r="1276" spans="1:6" s="28" customFormat="1" ht="21.75" customHeight="1">
      <c r="A1276" s="238"/>
      <c r="B1276" s="666" t="s">
        <v>1433</v>
      </c>
      <c r="C1276" s="244"/>
      <c r="D1276" s="252" t="s">
        <v>167</v>
      </c>
      <c r="E1276" s="241"/>
      <c r="F1276" s="663">
        <v>508636</v>
      </c>
    </row>
    <row r="1277" spans="1:6" s="28" customFormat="1" ht="21.75" customHeight="1">
      <c r="A1277" s="238"/>
      <c r="B1277" s="666" t="s">
        <v>1434</v>
      </c>
      <c r="C1277" s="244"/>
      <c r="D1277" s="252" t="s">
        <v>167</v>
      </c>
      <c r="E1277" s="241"/>
      <c r="F1277" s="663">
        <v>664545</v>
      </c>
    </row>
    <row r="1278" spans="1:6" s="28" customFormat="1" ht="21.75" customHeight="1">
      <c r="A1278" s="238"/>
      <c r="B1278" s="666" t="s">
        <v>1435</v>
      </c>
      <c r="C1278" s="244"/>
      <c r="D1278" s="252" t="s">
        <v>167</v>
      </c>
      <c r="E1278" s="241"/>
      <c r="F1278" s="663">
        <v>844364</v>
      </c>
    </row>
    <row r="1279" spans="1:6" s="28" customFormat="1" ht="21.75" customHeight="1">
      <c r="A1279" s="238"/>
      <c r="B1279" s="666" t="s">
        <v>1436</v>
      </c>
      <c r="C1279" s="244"/>
      <c r="D1279" s="252" t="s">
        <v>167</v>
      </c>
      <c r="E1279" s="241"/>
      <c r="F1279" s="663">
        <v>1067364</v>
      </c>
    </row>
    <row r="1280" spans="1:6" s="28" customFormat="1" ht="21.75" customHeight="1">
      <c r="A1280" s="238"/>
      <c r="B1280" s="666" t="s">
        <v>1437</v>
      </c>
      <c r="C1280" s="244"/>
      <c r="D1280" s="252" t="s">
        <v>167</v>
      </c>
      <c r="E1280" s="241"/>
      <c r="F1280" s="663">
        <v>1150545</v>
      </c>
    </row>
    <row r="1281" spans="1:6" s="28" customFormat="1" ht="21.75" customHeight="1">
      <c r="A1281" s="238"/>
      <c r="B1281" s="666" t="s">
        <v>1438</v>
      </c>
      <c r="C1281" s="244"/>
      <c r="D1281" s="252" t="s">
        <v>167</v>
      </c>
      <c r="E1281" s="241"/>
      <c r="F1281" s="663">
        <v>1366364</v>
      </c>
    </row>
    <row r="1282" spans="1:6" s="28" customFormat="1" ht="21.75" customHeight="1">
      <c r="A1282" s="238"/>
      <c r="B1282" s="666" t="s">
        <v>1439</v>
      </c>
      <c r="C1282" s="657"/>
      <c r="D1282" s="252" t="s">
        <v>167</v>
      </c>
      <c r="E1282" s="241"/>
      <c r="F1282" s="663">
        <v>1727273</v>
      </c>
    </row>
    <row r="1283" spans="1:6" s="28" customFormat="1" ht="21.75" customHeight="1">
      <c r="A1283" s="238" t="s">
        <v>778</v>
      </c>
      <c r="B1283" s="667" t="s">
        <v>1468</v>
      </c>
      <c r="C1283" s="661" t="s">
        <v>1470</v>
      </c>
      <c r="D1283" s="668"/>
      <c r="E1283" s="669"/>
      <c r="F1283" s="669"/>
    </row>
    <row r="1284" spans="1:6" s="28" customFormat="1" ht="21.75" customHeight="1">
      <c r="A1284" s="238"/>
      <c r="B1284" s="672" t="s">
        <v>1441</v>
      </c>
      <c r="C1284" s="659"/>
      <c r="D1284" s="252" t="s">
        <v>167</v>
      </c>
      <c r="E1284" s="241"/>
      <c r="F1284" s="663">
        <v>9818</v>
      </c>
    </row>
    <row r="1285" spans="1:6" s="28" customFormat="1" ht="21.75" customHeight="1">
      <c r="A1285" s="238"/>
      <c r="B1285" s="672" t="s">
        <v>1442</v>
      </c>
      <c r="C1285" s="244"/>
      <c r="D1285" s="252" t="s">
        <v>167</v>
      </c>
      <c r="E1285" s="241"/>
      <c r="F1285" s="663">
        <v>15727</v>
      </c>
    </row>
    <row r="1286" spans="1:6" s="28" customFormat="1" ht="21.75" customHeight="1">
      <c r="A1286" s="238"/>
      <c r="B1286" s="672" t="s">
        <v>1443</v>
      </c>
      <c r="C1286" s="244"/>
      <c r="D1286" s="252" t="s">
        <v>167</v>
      </c>
      <c r="E1286" s="241"/>
      <c r="F1286" s="663">
        <v>24273</v>
      </c>
    </row>
    <row r="1287" spans="1:6" s="28" customFormat="1" ht="21.75" customHeight="1">
      <c r="A1287" s="238"/>
      <c r="B1287" s="672" t="s">
        <v>1444</v>
      </c>
      <c r="C1287" s="244"/>
      <c r="D1287" s="252" t="s">
        <v>167</v>
      </c>
      <c r="E1287" s="241"/>
      <c r="F1287" s="663">
        <v>37364</v>
      </c>
    </row>
    <row r="1288" spans="1:6" s="28" customFormat="1" ht="21.75" customHeight="1">
      <c r="A1288" s="238"/>
      <c r="B1288" s="672" t="s">
        <v>1445</v>
      </c>
      <c r="C1288" s="244"/>
      <c r="D1288" s="252" t="s">
        <v>167</v>
      </c>
      <c r="E1288" s="241"/>
      <c r="F1288" s="663">
        <v>59636</v>
      </c>
    </row>
    <row r="1289" spans="1:6" s="28" customFormat="1" ht="21.75" customHeight="1">
      <c r="A1289" s="238"/>
      <c r="B1289" s="672" t="s">
        <v>1446</v>
      </c>
      <c r="C1289" s="244"/>
      <c r="D1289" s="252" t="s">
        <v>167</v>
      </c>
      <c r="E1289" s="241"/>
      <c r="F1289" s="663">
        <v>85273</v>
      </c>
    </row>
    <row r="1290" spans="1:6" s="28" customFormat="1" ht="21.75" customHeight="1">
      <c r="A1290" s="238"/>
      <c r="B1290" s="672" t="s">
        <v>1447</v>
      </c>
      <c r="C1290" s="244"/>
      <c r="D1290" s="252" t="s">
        <v>167</v>
      </c>
      <c r="E1290" s="241"/>
      <c r="F1290" s="663">
        <v>120818</v>
      </c>
    </row>
    <row r="1291" spans="1:6" s="28" customFormat="1" ht="21.75" customHeight="1">
      <c r="A1291" s="238"/>
      <c r="B1291" s="672" t="s">
        <v>1448</v>
      </c>
      <c r="C1291" s="244"/>
      <c r="D1291" s="252" t="s">
        <v>167</v>
      </c>
      <c r="E1291" s="241"/>
      <c r="F1291" s="663">
        <v>182545</v>
      </c>
    </row>
    <row r="1292" spans="1:6" s="28" customFormat="1" ht="21.75" customHeight="1">
      <c r="A1292" s="238"/>
      <c r="B1292" s="672" t="s">
        <v>1449</v>
      </c>
      <c r="C1292" s="244"/>
      <c r="D1292" s="252" t="s">
        <v>167</v>
      </c>
      <c r="E1292" s="241"/>
      <c r="F1292" s="663">
        <v>232909</v>
      </c>
    </row>
    <row r="1293" spans="1:6" s="28" customFormat="1" ht="21.75" customHeight="1">
      <c r="A1293" s="238"/>
      <c r="B1293" s="672" t="s">
        <v>1450</v>
      </c>
      <c r="C1293" s="244"/>
      <c r="D1293" s="252" t="s">
        <v>167</v>
      </c>
      <c r="E1293" s="241"/>
      <c r="F1293" s="663">
        <v>290364</v>
      </c>
    </row>
    <row r="1294" spans="1:6" s="28" customFormat="1" ht="21.75" customHeight="1">
      <c r="A1294" s="238"/>
      <c r="B1294" s="672" t="s">
        <v>1451</v>
      </c>
      <c r="C1294" s="244"/>
      <c r="D1294" s="252" t="s">
        <v>167</v>
      </c>
      <c r="E1294" s="241"/>
      <c r="F1294" s="663">
        <v>380909</v>
      </c>
    </row>
    <row r="1295" spans="1:6" s="28" customFormat="1" ht="21.75" customHeight="1">
      <c r="A1295" s="238"/>
      <c r="B1295" s="672" t="s">
        <v>1452</v>
      </c>
      <c r="C1295" s="244"/>
      <c r="D1295" s="252" t="s">
        <v>167</v>
      </c>
      <c r="E1295" s="241"/>
      <c r="F1295" s="663">
        <v>481636</v>
      </c>
    </row>
    <row r="1296" spans="1:6" s="28" customFormat="1" ht="21.75" customHeight="1">
      <c r="A1296" s="238"/>
      <c r="B1296" s="672" t="s">
        <v>1453</v>
      </c>
      <c r="C1296" s="244"/>
      <c r="D1296" s="252" t="s">
        <v>167</v>
      </c>
      <c r="E1296" s="241"/>
      <c r="F1296" s="663">
        <v>599455</v>
      </c>
    </row>
    <row r="1297" spans="1:6" s="28" customFormat="1" ht="21.75" customHeight="1">
      <c r="A1297" s="238"/>
      <c r="B1297" s="672" t="s">
        <v>1454</v>
      </c>
      <c r="C1297" s="244"/>
      <c r="D1297" s="252" t="s">
        <v>167</v>
      </c>
      <c r="E1297" s="241"/>
      <c r="F1297" s="663">
        <v>740455</v>
      </c>
    </row>
    <row r="1298" spans="1:6" s="28" customFormat="1" ht="21.75" customHeight="1">
      <c r="A1298" s="238"/>
      <c r="B1298" s="672" t="s">
        <v>1455</v>
      </c>
      <c r="C1298" s="244"/>
      <c r="D1298" s="252" t="s">
        <v>167</v>
      </c>
      <c r="E1298" s="241"/>
      <c r="F1298" s="663">
        <v>915636</v>
      </c>
    </row>
    <row r="1299" spans="1:6" s="28" customFormat="1" ht="21.75" customHeight="1">
      <c r="A1299" s="238"/>
      <c r="B1299" s="672" t="s">
        <v>1456</v>
      </c>
      <c r="C1299" s="244"/>
      <c r="D1299" s="252" t="s">
        <v>167</v>
      </c>
      <c r="E1299" s="241"/>
      <c r="F1299" s="663">
        <v>1148545</v>
      </c>
    </row>
    <row r="1300" spans="1:6" s="28" customFormat="1" ht="21.75" customHeight="1">
      <c r="A1300" s="238"/>
      <c r="B1300" s="672" t="s">
        <v>1457</v>
      </c>
      <c r="C1300" s="244"/>
      <c r="D1300" s="252" t="s">
        <v>167</v>
      </c>
      <c r="E1300" s="241"/>
      <c r="F1300" s="663">
        <v>1453091</v>
      </c>
    </row>
    <row r="1301" spans="1:6" s="28" customFormat="1" ht="21.75" customHeight="1">
      <c r="A1301" s="238"/>
      <c r="B1301" s="672" t="s">
        <v>1458</v>
      </c>
      <c r="C1301" s="244"/>
      <c r="D1301" s="252" t="s">
        <v>167</v>
      </c>
      <c r="E1301" s="241"/>
      <c r="F1301" s="663">
        <v>1844818</v>
      </c>
    </row>
    <row r="1302" spans="1:6" s="28" customFormat="1" ht="21.75" customHeight="1">
      <c r="A1302" s="238"/>
      <c r="B1302" s="672" t="s">
        <v>1459</v>
      </c>
      <c r="C1302" s="244"/>
      <c r="D1302" s="252" t="s">
        <v>167</v>
      </c>
      <c r="E1302" s="241"/>
      <c r="F1302" s="663">
        <v>2345545</v>
      </c>
    </row>
    <row r="1303" spans="1:6" s="28" customFormat="1" ht="21.75" customHeight="1">
      <c r="A1303" s="238"/>
      <c r="B1303" s="672" t="s">
        <v>1460</v>
      </c>
      <c r="C1303" s="244"/>
      <c r="D1303" s="252" t="s">
        <v>167</v>
      </c>
      <c r="E1303" s="241"/>
      <c r="F1303" s="663">
        <v>2970000</v>
      </c>
    </row>
    <row r="1304" spans="1:6" s="28" customFormat="1" ht="21.75" customHeight="1">
      <c r="A1304" s="238"/>
      <c r="B1304" s="672" t="s">
        <v>1461</v>
      </c>
      <c r="C1304" s="244"/>
      <c r="D1304" s="252" t="s">
        <v>167</v>
      </c>
      <c r="E1304" s="241"/>
      <c r="F1304" s="663">
        <v>3683091</v>
      </c>
    </row>
    <row r="1305" spans="1:6" s="28" customFormat="1" ht="21.75" customHeight="1">
      <c r="A1305" s="238"/>
      <c r="B1305" s="672" t="s">
        <v>1462</v>
      </c>
      <c r="C1305" s="244"/>
      <c r="D1305" s="252" t="s">
        <v>167</v>
      </c>
      <c r="E1305" s="241"/>
      <c r="F1305" s="663">
        <v>4994545</v>
      </c>
    </row>
    <row r="1306" spans="1:6" s="28" customFormat="1" ht="21.75" customHeight="1">
      <c r="A1306" s="238"/>
      <c r="B1306" s="672" t="s">
        <v>1463</v>
      </c>
      <c r="C1306" s="244"/>
      <c r="D1306" s="252" t="s">
        <v>167</v>
      </c>
      <c r="E1306" s="241"/>
      <c r="F1306" s="663">
        <v>6312727</v>
      </c>
    </row>
    <row r="1307" spans="1:6" s="28" customFormat="1" ht="21.75" customHeight="1">
      <c r="A1307" s="238"/>
      <c r="B1307" s="672" t="s">
        <v>1464</v>
      </c>
      <c r="C1307" s="244"/>
      <c r="D1307" s="252" t="s">
        <v>167</v>
      </c>
      <c r="E1307" s="241"/>
      <c r="F1307" s="663">
        <v>8031818</v>
      </c>
    </row>
    <row r="1308" spans="1:6" s="28" customFormat="1" ht="21.75" customHeight="1">
      <c r="A1308" s="238"/>
      <c r="B1308" s="672" t="s">
        <v>1465</v>
      </c>
      <c r="C1308" s="244"/>
      <c r="D1308" s="252" t="s">
        <v>167</v>
      </c>
      <c r="E1308" s="241"/>
      <c r="F1308" s="663">
        <v>8578182</v>
      </c>
    </row>
    <row r="1309" spans="1:6" s="28" customFormat="1" ht="21.75" customHeight="1">
      <c r="A1309" s="238"/>
      <c r="B1309" s="672" t="s">
        <v>1466</v>
      </c>
      <c r="C1309" s="244"/>
      <c r="D1309" s="252" t="s">
        <v>167</v>
      </c>
      <c r="E1309" s="241"/>
      <c r="F1309" s="663">
        <v>12907273</v>
      </c>
    </row>
    <row r="1310" spans="1:6" s="28" customFormat="1" ht="21.75" customHeight="1">
      <c r="A1310" s="238"/>
      <c r="B1310" s="672" t="s">
        <v>1467</v>
      </c>
      <c r="C1310" s="244"/>
      <c r="D1310" s="252" t="s">
        <v>167</v>
      </c>
      <c r="E1310" s="241"/>
      <c r="F1310" s="663">
        <v>15720909</v>
      </c>
    </row>
    <row r="1311" spans="1:6" s="28" customFormat="1" ht="42.75" customHeight="1">
      <c r="A1311" s="238">
        <v>3</v>
      </c>
      <c r="B1311" s="952" t="s">
        <v>997</v>
      </c>
      <c r="C1311" s="1075"/>
      <c r="D1311" s="1075"/>
      <c r="E1311" s="1075"/>
      <c r="F1311" s="1076"/>
    </row>
    <row r="1312" spans="1:6" s="28" customFormat="1" ht="27" customHeight="1">
      <c r="A1312" s="469" t="s">
        <v>770</v>
      </c>
      <c r="B1312" s="470" t="s">
        <v>1068</v>
      </c>
      <c r="C1312" s="517"/>
      <c r="D1312" s="517"/>
      <c r="E1312" s="517"/>
      <c r="F1312" s="518"/>
    </row>
    <row r="1313" spans="1:6" s="28" customFormat="1" ht="21.75" customHeight="1">
      <c r="A1313" s="557"/>
      <c r="B1313" s="558" t="s">
        <v>1101</v>
      </c>
      <c r="C1313" s="1086" t="s">
        <v>996</v>
      </c>
      <c r="D1313" s="236" t="s">
        <v>167</v>
      </c>
      <c r="E1313" s="241"/>
      <c r="F1313" s="559">
        <v>6200</v>
      </c>
    </row>
    <row r="1314" spans="1:6" s="28" customFormat="1" ht="21.75" customHeight="1">
      <c r="A1314" s="560"/>
      <c r="B1314" s="558" t="s">
        <v>1154</v>
      </c>
      <c r="C1314" s="1087"/>
      <c r="D1314" s="236" t="s">
        <v>130</v>
      </c>
      <c r="E1314" s="241"/>
      <c r="F1314" s="559">
        <v>8800</v>
      </c>
    </row>
    <row r="1315" spans="1:6" s="28" customFormat="1" ht="21.75" customHeight="1">
      <c r="A1315" s="560"/>
      <c r="B1315" s="558" t="s">
        <v>1155</v>
      </c>
      <c r="C1315" s="1087"/>
      <c r="D1315" s="236" t="s">
        <v>130</v>
      </c>
      <c r="E1315" s="241"/>
      <c r="F1315" s="559">
        <v>12300</v>
      </c>
    </row>
    <row r="1316" spans="1:6" s="28" customFormat="1" ht="21.75" customHeight="1">
      <c r="A1316" s="560"/>
      <c r="B1316" s="558" t="s">
        <v>1102</v>
      </c>
      <c r="C1316" s="1087"/>
      <c r="D1316" s="236" t="s">
        <v>130</v>
      </c>
      <c r="E1316" s="241"/>
      <c r="F1316" s="559">
        <v>16400</v>
      </c>
    </row>
    <row r="1317" spans="1:6" s="28" customFormat="1" ht="21.75" customHeight="1">
      <c r="A1317" s="560"/>
      <c r="B1317" s="558" t="s">
        <v>1103</v>
      </c>
      <c r="C1317" s="1087"/>
      <c r="D1317" s="236" t="s">
        <v>130</v>
      </c>
      <c r="E1317" s="241"/>
      <c r="F1317" s="559">
        <v>21400</v>
      </c>
    </row>
    <row r="1318" spans="1:6" s="28" customFormat="1" ht="21.75" customHeight="1">
      <c r="A1318" s="560"/>
      <c r="B1318" s="558" t="s">
        <v>1104</v>
      </c>
      <c r="C1318" s="1087"/>
      <c r="D1318" s="236" t="s">
        <v>130</v>
      </c>
      <c r="E1318" s="241"/>
      <c r="F1318" s="559">
        <v>27300</v>
      </c>
    </row>
    <row r="1319" spans="1:6" s="28" customFormat="1" ht="21.75" customHeight="1">
      <c r="A1319" s="560"/>
      <c r="B1319" s="558" t="s">
        <v>1105</v>
      </c>
      <c r="C1319" s="1087"/>
      <c r="D1319" s="236" t="s">
        <v>130</v>
      </c>
      <c r="E1319" s="241"/>
      <c r="F1319" s="559">
        <v>29000</v>
      </c>
    </row>
    <row r="1320" spans="1:6" s="28" customFormat="1" ht="21.75" customHeight="1">
      <c r="A1320" s="560"/>
      <c r="B1320" s="558" t="s">
        <v>1106</v>
      </c>
      <c r="C1320" s="1087"/>
      <c r="D1320" s="236" t="s">
        <v>130</v>
      </c>
      <c r="E1320" s="241"/>
      <c r="F1320" s="559">
        <v>48800</v>
      </c>
    </row>
    <row r="1321" spans="1:6" s="28" customFormat="1" ht="21.75" customHeight="1">
      <c r="A1321" s="560"/>
      <c r="B1321" s="558" t="s">
        <v>1107</v>
      </c>
      <c r="C1321" s="1087"/>
      <c r="D1321" s="236" t="s">
        <v>130</v>
      </c>
      <c r="E1321" s="241"/>
      <c r="F1321" s="559">
        <v>68800</v>
      </c>
    </row>
    <row r="1322" spans="1:6" s="28" customFormat="1" ht="21.75" customHeight="1">
      <c r="A1322" s="560"/>
      <c r="B1322" s="558" t="s">
        <v>1108</v>
      </c>
      <c r="C1322" s="1087"/>
      <c r="D1322" s="236" t="s">
        <v>130</v>
      </c>
      <c r="E1322" s="241"/>
      <c r="F1322" s="559">
        <v>65000</v>
      </c>
    </row>
    <row r="1323" spans="1:6" s="28" customFormat="1" ht="21.75" customHeight="1">
      <c r="A1323" s="560"/>
      <c r="B1323" s="558" t="s">
        <v>1109</v>
      </c>
      <c r="C1323" s="1087"/>
      <c r="D1323" s="236" t="s">
        <v>130</v>
      </c>
      <c r="E1323" s="241"/>
      <c r="F1323" s="559">
        <v>151100</v>
      </c>
    </row>
    <row r="1324" spans="1:6" s="28" customFormat="1" ht="21.75" customHeight="1">
      <c r="A1324" s="560"/>
      <c r="B1324" s="558" t="s">
        <v>1153</v>
      </c>
      <c r="C1324" s="1087"/>
      <c r="D1324" s="236" t="s">
        <v>130</v>
      </c>
      <c r="E1324" s="241"/>
      <c r="F1324" s="559">
        <v>132800</v>
      </c>
    </row>
    <row r="1325" spans="1:6" s="28" customFormat="1" ht="21.75" customHeight="1">
      <c r="A1325" s="560"/>
      <c r="B1325" s="558" t="s">
        <v>1110</v>
      </c>
      <c r="C1325" s="1087"/>
      <c r="D1325" s="236" t="s">
        <v>130</v>
      </c>
      <c r="E1325" s="241"/>
      <c r="F1325" s="559">
        <v>221500</v>
      </c>
    </row>
    <row r="1326" spans="1:6" s="28" customFormat="1" ht="21.75" customHeight="1">
      <c r="A1326" s="560"/>
      <c r="B1326" s="412" t="s">
        <v>1111</v>
      </c>
      <c r="C1326" s="1087"/>
      <c r="D1326" s="236" t="s">
        <v>130</v>
      </c>
      <c r="E1326" s="241"/>
      <c r="F1326" s="561">
        <v>575700</v>
      </c>
    </row>
    <row r="1327" spans="1:6" s="28" customFormat="1" ht="21.75" customHeight="1">
      <c r="A1327" s="560"/>
      <c r="B1327" s="412" t="s">
        <v>1112</v>
      </c>
      <c r="C1327" s="1087"/>
      <c r="D1327" s="236" t="s">
        <v>130</v>
      </c>
      <c r="E1327" s="241"/>
      <c r="F1327" s="561">
        <v>726200</v>
      </c>
    </row>
    <row r="1328" spans="1:6" s="28" customFormat="1" ht="21.75" customHeight="1">
      <c r="A1328" s="560"/>
      <c r="B1328" s="412" t="s">
        <v>1113</v>
      </c>
      <c r="C1328" s="1087"/>
      <c r="D1328" s="236" t="s">
        <v>130</v>
      </c>
      <c r="E1328" s="241"/>
      <c r="F1328" s="561">
        <v>912500</v>
      </c>
    </row>
    <row r="1329" spans="1:6" s="28" customFormat="1" ht="21.75" customHeight="1">
      <c r="A1329" s="560"/>
      <c r="B1329" s="412" t="s">
        <v>1114</v>
      </c>
      <c r="C1329" s="1087"/>
      <c r="D1329" s="236" t="s">
        <v>130</v>
      </c>
      <c r="E1329" s="241"/>
      <c r="F1329" s="561">
        <v>1286000</v>
      </c>
    </row>
    <row r="1330" spans="1:6" s="28" customFormat="1" ht="21.75" customHeight="1">
      <c r="A1330" s="557"/>
      <c r="B1330" s="412" t="s">
        <v>1156</v>
      </c>
      <c r="C1330" s="1087"/>
      <c r="D1330" s="236" t="s">
        <v>130</v>
      </c>
      <c r="E1330" s="241"/>
      <c r="F1330" s="561">
        <v>1475300</v>
      </c>
    </row>
    <row r="1331" spans="1:6" s="28" customFormat="1" ht="21.75" customHeight="1">
      <c r="A1331" s="560"/>
      <c r="B1331" s="412" t="s">
        <v>1115</v>
      </c>
      <c r="C1331" s="1087"/>
      <c r="D1331" s="236" t="s">
        <v>130</v>
      </c>
      <c r="E1331" s="241"/>
      <c r="F1331" s="561">
        <v>1206800</v>
      </c>
    </row>
    <row r="1332" spans="1:6" s="28" customFormat="1" ht="21.75" customHeight="1">
      <c r="A1332" s="560"/>
      <c r="B1332" s="412" t="s">
        <v>1116</v>
      </c>
      <c r="C1332" s="1087"/>
      <c r="D1332" s="236" t="s">
        <v>130</v>
      </c>
      <c r="E1332" s="241"/>
      <c r="F1332" s="561">
        <v>1485000</v>
      </c>
    </row>
    <row r="1333" spans="1:6" s="28" customFormat="1" ht="21.75" customHeight="1">
      <c r="A1333" s="560"/>
      <c r="B1333" s="412" t="s">
        <v>1117</v>
      </c>
      <c r="C1333" s="1087"/>
      <c r="D1333" s="236" t="s">
        <v>130</v>
      </c>
      <c r="E1333" s="241"/>
      <c r="F1333" s="561">
        <v>2993800</v>
      </c>
    </row>
    <row r="1334" spans="1:6" s="28" customFormat="1" ht="21.75" customHeight="1">
      <c r="A1334" s="562"/>
      <c r="B1334" s="563" t="s">
        <v>1118</v>
      </c>
      <c r="C1334" s="1088"/>
      <c r="D1334" s="471" t="s">
        <v>130</v>
      </c>
      <c r="E1334" s="472"/>
      <c r="F1334" s="564">
        <v>3778000</v>
      </c>
    </row>
    <row r="1335" spans="1:6" s="28" customFormat="1" ht="18" customHeight="1">
      <c r="A1335" s="565" t="s">
        <v>771</v>
      </c>
      <c r="B1335" s="566" t="s">
        <v>1099</v>
      </c>
      <c r="C1335" s="1089" t="s">
        <v>998</v>
      </c>
      <c r="D1335" s="236"/>
      <c r="E1335" s="241"/>
      <c r="F1335" s="561"/>
    </row>
    <row r="1336" spans="1:6" s="28" customFormat="1" ht="21.75" customHeight="1">
      <c r="A1336" s="567"/>
      <c r="B1336" s="412" t="s">
        <v>1119</v>
      </c>
      <c r="C1336" s="1089"/>
      <c r="D1336" s="236" t="s">
        <v>167</v>
      </c>
      <c r="E1336" s="241"/>
      <c r="F1336" s="561">
        <v>67000</v>
      </c>
    </row>
    <row r="1337" spans="1:6" s="28" customFormat="1" ht="21.75" customHeight="1">
      <c r="A1337" s="567"/>
      <c r="B1337" s="412" t="s">
        <v>1120</v>
      </c>
      <c r="C1337" s="1089"/>
      <c r="D1337" s="236" t="s">
        <v>130</v>
      </c>
      <c r="E1337" s="241"/>
      <c r="F1337" s="561">
        <v>92000</v>
      </c>
    </row>
    <row r="1338" spans="1:6" s="28" customFormat="1" ht="21.75" customHeight="1">
      <c r="A1338" s="567"/>
      <c r="B1338" s="412" t="s">
        <v>1121</v>
      </c>
      <c r="C1338" s="1089"/>
      <c r="D1338" s="236" t="s">
        <v>130</v>
      </c>
      <c r="E1338" s="241"/>
      <c r="F1338" s="561">
        <v>136000</v>
      </c>
    </row>
    <row r="1339" spans="1:6" s="28" customFormat="1" ht="21.75" customHeight="1">
      <c r="A1339" s="567"/>
      <c r="B1339" s="412" t="s">
        <v>1122</v>
      </c>
      <c r="C1339" s="1089"/>
      <c r="D1339" s="236" t="s">
        <v>130</v>
      </c>
      <c r="E1339" s="241"/>
      <c r="F1339" s="561">
        <v>189500</v>
      </c>
    </row>
    <row r="1340" spans="1:6" s="28" customFormat="1" ht="21.75" customHeight="1">
      <c r="A1340" s="567"/>
      <c r="B1340" s="412" t="s">
        <v>1152</v>
      </c>
      <c r="C1340" s="1089"/>
      <c r="D1340" s="236" t="s">
        <v>130</v>
      </c>
      <c r="E1340" s="241"/>
      <c r="F1340" s="561">
        <v>228000</v>
      </c>
    </row>
    <row r="1341" spans="1:6" s="28" customFormat="1" ht="21.75" customHeight="1">
      <c r="A1341" s="567"/>
      <c r="B1341" s="412" t="s">
        <v>1123</v>
      </c>
      <c r="C1341" s="1089"/>
      <c r="D1341" s="236" t="s">
        <v>130</v>
      </c>
      <c r="E1341" s="241"/>
      <c r="F1341" s="561">
        <v>313500</v>
      </c>
    </row>
    <row r="1342" spans="1:6" s="28" customFormat="1" ht="21.75" customHeight="1">
      <c r="A1342" s="567"/>
      <c r="B1342" s="412" t="s">
        <v>1124</v>
      </c>
      <c r="C1342" s="1089"/>
      <c r="D1342" s="236" t="s">
        <v>130</v>
      </c>
      <c r="E1342" s="241"/>
      <c r="F1342" s="561">
        <v>475000</v>
      </c>
    </row>
    <row r="1343" spans="1:6" s="28" customFormat="1" ht="21.75" customHeight="1">
      <c r="A1343" s="567"/>
      <c r="B1343" s="412" t="s">
        <v>1125</v>
      </c>
      <c r="C1343" s="1089"/>
      <c r="D1343" s="236" t="s">
        <v>130</v>
      </c>
      <c r="E1343" s="241"/>
      <c r="F1343" s="561">
        <v>640000</v>
      </c>
    </row>
    <row r="1344" spans="1:6" s="28" customFormat="1" ht="21.75" customHeight="1">
      <c r="A1344" s="567"/>
      <c r="B1344" s="412" t="s">
        <v>1157</v>
      </c>
      <c r="C1344" s="1089"/>
      <c r="D1344" s="236" t="s">
        <v>130</v>
      </c>
      <c r="E1344" s="241"/>
      <c r="F1344" s="561">
        <v>940000</v>
      </c>
    </row>
    <row r="1345" spans="1:6" s="28" customFormat="1" ht="21.75" customHeight="1">
      <c r="A1345" s="567"/>
      <c r="B1345" s="412" t="s">
        <v>1126</v>
      </c>
      <c r="C1345" s="1089"/>
      <c r="D1345" s="236" t="s">
        <v>130</v>
      </c>
      <c r="E1345" s="241"/>
      <c r="F1345" s="561">
        <v>1270000</v>
      </c>
    </row>
    <row r="1346" spans="1:6" s="28" customFormat="1" ht="21.75" customHeight="1">
      <c r="A1346" s="568"/>
      <c r="B1346" s="563" t="s">
        <v>1127</v>
      </c>
      <c r="C1346" s="1090"/>
      <c r="D1346" s="471" t="s">
        <v>130</v>
      </c>
      <c r="E1346" s="472"/>
      <c r="F1346" s="564">
        <v>1700000</v>
      </c>
    </row>
    <row r="1347" spans="1:6" s="28" customFormat="1" ht="21.75" customHeight="1">
      <c r="A1347" s="565" t="s">
        <v>775</v>
      </c>
      <c r="B1347" s="566" t="s">
        <v>1100</v>
      </c>
      <c r="C1347" s="1070" t="s">
        <v>250</v>
      </c>
      <c r="D1347" s="236" t="s">
        <v>167</v>
      </c>
      <c r="E1347" s="241"/>
      <c r="F1347" s="569"/>
    </row>
    <row r="1348" spans="1:6" s="28" customFormat="1" ht="21.75" customHeight="1">
      <c r="A1348" s="560"/>
      <c r="B1348" s="570" t="s">
        <v>1128</v>
      </c>
      <c r="C1348" s="1070"/>
      <c r="D1348" s="236" t="s">
        <v>130</v>
      </c>
      <c r="E1348" s="241"/>
      <c r="F1348" s="571">
        <v>7800</v>
      </c>
    </row>
    <row r="1349" spans="1:6" s="28" customFormat="1" ht="21.75" customHeight="1">
      <c r="A1349" s="560"/>
      <c r="B1349" s="570" t="s">
        <v>1129</v>
      </c>
      <c r="C1349" s="1070"/>
      <c r="D1349" s="236" t="s">
        <v>130</v>
      </c>
      <c r="E1349" s="241"/>
      <c r="F1349" s="571">
        <v>10000</v>
      </c>
    </row>
    <row r="1350" spans="1:6" s="28" customFormat="1" ht="21.75" customHeight="1">
      <c r="A1350" s="560"/>
      <c r="B1350" s="570" t="s">
        <v>1130</v>
      </c>
      <c r="C1350" s="1070"/>
      <c r="D1350" s="236" t="s">
        <v>130</v>
      </c>
      <c r="E1350" s="241"/>
      <c r="F1350" s="571">
        <v>15500</v>
      </c>
    </row>
    <row r="1351" spans="1:6" s="28" customFormat="1" ht="21.75" customHeight="1">
      <c r="A1351" s="560"/>
      <c r="B1351" s="570" t="s">
        <v>1131</v>
      </c>
      <c r="C1351" s="1070"/>
      <c r="D1351" s="236" t="s">
        <v>130</v>
      </c>
      <c r="E1351" s="241"/>
      <c r="F1351" s="571">
        <v>19700</v>
      </c>
    </row>
    <row r="1352" spans="1:6" s="28" customFormat="1" ht="21.75" customHeight="1">
      <c r="A1352" s="560"/>
      <c r="B1352" s="570" t="s">
        <v>1132</v>
      </c>
      <c r="C1352" s="1070"/>
      <c r="D1352" s="236" t="s">
        <v>130</v>
      </c>
      <c r="E1352" s="241"/>
      <c r="F1352" s="571">
        <v>30400</v>
      </c>
    </row>
    <row r="1353" spans="1:6" s="28" customFormat="1" ht="21.75" customHeight="1">
      <c r="A1353" s="560"/>
      <c r="B1353" s="570" t="s">
        <v>1133</v>
      </c>
      <c r="C1353" s="1070"/>
      <c r="D1353" s="236" t="s">
        <v>130</v>
      </c>
      <c r="E1353" s="241"/>
      <c r="F1353" s="571">
        <v>48500</v>
      </c>
    </row>
    <row r="1354" spans="1:6" s="28" customFormat="1" ht="21.75" customHeight="1">
      <c r="A1354" s="560"/>
      <c r="B1354" s="570" t="s">
        <v>1134</v>
      </c>
      <c r="C1354" s="1070"/>
      <c r="D1354" s="236" t="s">
        <v>130</v>
      </c>
      <c r="E1354" s="241"/>
      <c r="F1354" s="571">
        <v>68400</v>
      </c>
    </row>
    <row r="1355" spans="1:6" s="28" customFormat="1" ht="21.75" customHeight="1">
      <c r="A1355" s="560"/>
      <c r="B1355" s="570" t="s">
        <v>1135</v>
      </c>
      <c r="C1355" s="1070"/>
      <c r="D1355" s="236" t="s">
        <v>130</v>
      </c>
      <c r="E1355" s="241"/>
      <c r="F1355" s="571">
        <v>98400</v>
      </c>
    </row>
    <row r="1356" spans="1:6" s="28" customFormat="1" ht="21.75" customHeight="1">
      <c r="A1356" s="560"/>
      <c r="B1356" s="570" t="s">
        <v>1136</v>
      </c>
      <c r="C1356" s="1070"/>
      <c r="D1356" s="236" t="s">
        <v>130</v>
      </c>
      <c r="E1356" s="241"/>
      <c r="F1356" s="571">
        <v>146400</v>
      </c>
    </row>
    <row r="1357" spans="1:6" s="28" customFormat="1" ht="21.75" customHeight="1">
      <c r="A1357" s="560"/>
      <c r="B1357" s="570" t="s">
        <v>1137</v>
      </c>
      <c r="C1357" s="1070"/>
      <c r="D1357" s="236" t="s">
        <v>130</v>
      </c>
      <c r="E1357" s="241"/>
      <c r="F1357" s="571">
        <v>228200</v>
      </c>
    </row>
    <row r="1358" spans="1:6" s="28" customFormat="1" ht="21.75" customHeight="1">
      <c r="A1358" s="560"/>
      <c r="B1358" s="570" t="s">
        <v>1138</v>
      </c>
      <c r="C1358" s="1070"/>
      <c r="D1358" s="236" t="s">
        <v>130</v>
      </c>
      <c r="E1358" s="241"/>
      <c r="F1358" s="571">
        <v>285700</v>
      </c>
    </row>
    <row r="1359" spans="1:6" s="28" customFormat="1" ht="21.75" customHeight="1">
      <c r="A1359" s="560"/>
      <c r="B1359" s="570" t="s">
        <v>1139</v>
      </c>
      <c r="C1359" s="1070"/>
      <c r="D1359" s="236" t="s">
        <v>130</v>
      </c>
      <c r="E1359" s="241"/>
      <c r="F1359" s="571">
        <v>373000</v>
      </c>
    </row>
    <row r="1360" spans="1:6" s="28" customFormat="1" ht="21.75" customHeight="1">
      <c r="A1360" s="560"/>
      <c r="B1360" s="570" t="s">
        <v>1140</v>
      </c>
      <c r="C1360" s="1070"/>
      <c r="D1360" s="236" t="s">
        <v>167</v>
      </c>
      <c r="E1360" s="241"/>
      <c r="F1360" s="571">
        <v>477600</v>
      </c>
    </row>
    <row r="1361" spans="1:6" s="28" customFormat="1" ht="21.75" customHeight="1">
      <c r="A1361" s="560"/>
      <c r="B1361" s="570" t="s">
        <v>1141</v>
      </c>
      <c r="C1361" s="1070"/>
      <c r="D1361" s="236" t="s">
        <v>130</v>
      </c>
      <c r="E1361" s="241"/>
      <c r="F1361" s="571">
        <v>605800</v>
      </c>
    </row>
    <row r="1362" spans="1:6" s="28" customFormat="1" ht="21.75" customHeight="1">
      <c r="A1362" s="560"/>
      <c r="B1362" s="570" t="s">
        <v>1142</v>
      </c>
      <c r="C1362" s="1070"/>
      <c r="D1362" s="236" t="s">
        <v>130</v>
      </c>
      <c r="E1362" s="241"/>
      <c r="F1362" s="571">
        <v>742400</v>
      </c>
    </row>
    <row r="1363" spans="1:6" s="28" customFormat="1" ht="21.75" customHeight="1">
      <c r="A1363" s="560"/>
      <c r="B1363" s="570" t="s">
        <v>1143</v>
      </c>
      <c r="C1363" s="1070"/>
      <c r="D1363" s="236" t="s">
        <v>130</v>
      </c>
      <c r="E1363" s="241"/>
      <c r="F1363" s="571">
        <v>932700</v>
      </c>
    </row>
    <row r="1364" spans="1:6" s="28" customFormat="1" ht="21.75" customHeight="1">
      <c r="A1364" s="560"/>
      <c r="B1364" s="570" t="s">
        <v>1144</v>
      </c>
      <c r="C1364" s="1070"/>
      <c r="D1364" s="236" t="s">
        <v>130</v>
      </c>
      <c r="E1364" s="241"/>
      <c r="F1364" s="571">
        <v>1181200</v>
      </c>
    </row>
    <row r="1365" spans="1:6" s="28" customFormat="1" ht="21.75" customHeight="1">
      <c r="A1365" s="560"/>
      <c r="B1365" s="570" t="s">
        <v>1145</v>
      </c>
      <c r="C1365" s="1070"/>
      <c r="D1365" s="236" t="s">
        <v>130</v>
      </c>
      <c r="E1365" s="241"/>
      <c r="F1365" s="571">
        <v>1503200</v>
      </c>
    </row>
    <row r="1366" spans="1:6" s="28" customFormat="1" ht="21.75" customHeight="1">
      <c r="A1366" s="560"/>
      <c r="B1366" s="570" t="s">
        <v>1146</v>
      </c>
      <c r="C1366" s="1070"/>
      <c r="D1366" s="236" t="s">
        <v>130</v>
      </c>
      <c r="E1366" s="241"/>
      <c r="F1366" s="571">
        <v>1899900</v>
      </c>
    </row>
    <row r="1367" spans="1:6" s="28" customFormat="1" ht="21.75" customHeight="1">
      <c r="A1367" s="560"/>
      <c r="B1367" s="570" t="s">
        <v>1147</v>
      </c>
      <c r="C1367" s="1070"/>
      <c r="D1367" s="236" t="s">
        <v>130</v>
      </c>
      <c r="E1367" s="241"/>
      <c r="F1367" s="571">
        <v>2407100</v>
      </c>
    </row>
    <row r="1368" spans="1:6" s="28" customFormat="1" ht="21.75" customHeight="1">
      <c r="A1368" s="560"/>
      <c r="B1368" s="570" t="s">
        <v>1148</v>
      </c>
      <c r="C1368" s="1070"/>
      <c r="D1368" s="236" t="s">
        <v>130</v>
      </c>
      <c r="E1368" s="241"/>
      <c r="F1368" s="571">
        <v>2974000</v>
      </c>
    </row>
    <row r="1369" spans="1:6" s="28" customFormat="1" ht="21.75" customHeight="1">
      <c r="A1369" s="560"/>
      <c r="B1369" s="570" t="s">
        <v>1149</v>
      </c>
      <c r="C1369" s="1070"/>
      <c r="D1369" s="236" t="s">
        <v>130</v>
      </c>
      <c r="E1369" s="241"/>
      <c r="F1369" s="571">
        <v>4092500</v>
      </c>
    </row>
    <row r="1370" spans="1:6" s="28" customFormat="1" ht="21.75" customHeight="1">
      <c r="A1370" s="560"/>
      <c r="B1370" s="570" t="s">
        <v>1150</v>
      </c>
      <c r="C1370" s="1070"/>
      <c r="D1370" s="236" t="s">
        <v>130</v>
      </c>
      <c r="E1370" s="241"/>
      <c r="F1370" s="571">
        <v>5183500</v>
      </c>
    </row>
    <row r="1371" spans="1:6" s="28" customFormat="1" ht="21.75" customHeight="1">
      <c r="A1371" s="560"/>
      <c r="B1371" s="570" t="s">
        <v>1151</v>
      </c>
      <c r="C1371" s="1070"/>
      <c r="D1371" s="236" t="s">
        <v>130</v>
      </c>
      <c r="E1371" s="241"/>
      <c r="F1371" s="571">
        <v>6586500</v>
      </c>
    </row>
    <row r="1372" spans="1:6" s="28" customFormat="1" ht="21.75" customHeight="1">
      <c r="A1372" s="238">
        <v>4</v>
      </c>
      <c r="B1372" s="308" t="s">
        <v>183</v>
      </c>
      <c r="C1372" s="244"/>
      <c r="D1372" s="236"/>
      <c r="E1372" s="241"/>
      <c r="F1372" s="241"/>
    </row>
    <row r="1373" spans="1:6" s="28" customFormat="1" ht="21.75" customHeight="1">
      <c r="A1373" s="238"/>
      <c r="B1373" s="253" t="s">
        <v>407</v>
      </c>
      <c r="C1373" s="244" t="s">
        <v>405</v>
      </c>
      <c r="D1373" s="236" t="s">
        <v>167</v>
      </c>
      <c r="E1373" s="241"/>
      <c r="F1373" s="241">
        <v>6820</v>
      </c>
    </row>
    <row r="1374" spans="1:6" s="28" customFormat="1" ht="21.75" customHeight="1">
      <c r="A1374" s="238"/>
      <c r="B1374" s="253" t="s">
        <v>408</v>
      </c>
      <c r="C1374" s="244" t="s">
        <v>130</v>
      </c>
      <c r="D1374" s="236" t="s">
        <v>130</v>
      </c>
      <c r="E1374" s="241"/>
      <c r="F1374" s="241">
        <v>9680</v>
      </c>
    </row>
    <row r="1375" spans="1:6" s="28" customFormat="1" ht="21.75" customHeight="1">
      <c r="A1375" s="238"/>
      <c r="B1375" s="253" t="s">
        <v>409</v>
      </c>
      <c r="C1375" s="244" t="s">
        <v>130</v>
      </c>
      <c r="D1375" s="236" t="s">
        <v>130</v>
      </c>
      <c r="E1375" s="241"/>
      <c r="F1375" s="241">
        <v>13530</v>
      </c>
    </row>
    <row r="1376" spans="1:6" s="28" customFormat="1" ht="21.75" customHeight="1">
      <c r="A1376" s="238"/>
      <c r="B1376" s="253" t="s">
        <v>410</v>
      </c>
      <c r="C1376" s="244" t="s">
        <v>130</v>
      </c>
      <c r="D1376" s="236" t="s">
        <v>130</v>
      </c>
      <c r="E1376" s="241"/>
      <c r="F1376" s="241">
        <v>18040</v>
      </c>
    </row>
    <row r="1377" spans="1:6" s="28" customFormat="1" ht="21.75" customHeight="1">
      <c r="A1377" s="238"/>
      <c r="B1377" s="253" t="s">
        <v>411</v>
      </c>
      <c r="C1377" s="244" t="s">
        <v>130</v>
      </c>
      <c r="D1377" s="236" t="s">
        <v>130</v>
      </c>
      <c r="E1377" s="241"/>
      <c r="F1377" s="241">
        <v>23540</v>
      </c>
    </row>
    <row r="1378" spans="1:6" s="28" customFormat="1" ht="21.75" customHeight="1">
      <c r="A1378" s="238"/>
      <c r="B1378" s="253" t="s">
        <v>412</v>
      </c>
      <c r="C1378" s="244" t="s">
        <v>130</v>
      </c>
      <c r="D1378" s="236" t="s">
        <v>130</v>
      </c>
      <c r="E1378" s="542"/>
      <c r="F1378" s="241">
        <v>29480</v>
      </c>
    </row>
    <row r="1379" spans="1:6" s="28" customFormat="1" ht="21.75" customHeight="1">
      <c r="A1379" s="238"/>
      <c r="B1379" s="253" t="s">
        <v>413</v>
      </c>
      <c r="C1379" s="244" t="s">
        <v>130</v>
      </c>
      <c r="D1379" s="236" t="s">
        <v>130</v>
      </c>
      <c r="E1379" s="540"/>
      <c r="F1379" s="241">
        <v>34320</v>
      </c>
    </row>
    <row r="1380" spans="1:6" s="28" customFormat="1" ht="21.75" customHeight="1">
      <c r="A1380" s="238"/>
      <c r="B1380" s="253" t="s">
        <v>414</v>
      </c>
      <c r="C1380" s="244" t="s">
        <v>130</v>
      </c>
      <c r="D1380" s="236" t="s">
        <v>130</v>
      </c>
      <c r="E1380" s="541"/>
      <c r="F1380" s="241">
        <v>44770</v>
      </c>
    </row>
    <row r="1381" spans="1:6" s="28" customFormat="1" ht="21.75" customHeight="1">
      <c r="A1381" s="238"/>
      <c r="B1381" s="253" t="s">
        <v>415</v>
      </c>
      <c r="C1381" s="244" t="s">
        <v>130</v>
      </c>
      <c r="D1381" s="238" t="s">
        <v>130</v>
      </c>
      <c r="E1381" s="241"/>
      <c r="F1381" s="241">
        <v>45100</v>
      </c>
    </row>
    <row r="1382" spans="1:6" s="28" customFormat="1" ht="21.75" customHeight="1">
      <c r="A1382" s="238"/>
      <c r="B1382" s="253" t="s">
        <v>416</v>
      </c>
      <c r="C1382" s="244" t="s">
        <v>130</v>
      </c>
      <c r="D1382" s="236" t="s">
        <v>130</v>
      </c>
      <c r="E1382" s="241"/>
      <c r="F1382" s="241">
        <v>53680</v>
      </c>
    </row>
    <row r="1383" spans="1:6" s="28" customFormat="1" ht="21.75" customHeight="1">
      <c r="A1383" s="238"/>
      <c r="B1383" s="253" t="s">
        <v>417</v>
      </c>
      <c r="C1383" s="244" t="s">
        <v>130</v>
      </c>
      <c r="D1383" s="236" t="s">
        <v>130</v>
      </c>
      <c r="E1383" s="241"/>
      <c r="F1383" s="241">
        <v>69520</v>
      </c>
    </row>
    <row r="1384" spans="1:6" s="28" customFormat="1" ht="21.75" customHeight="1">
      <c r="A1384" s="238"/>
      <c r="B1384" s="253" t="s">
        <v>418</v>
      </c>
      <c r="C1384" s="244" t="s">
        <v>130</v>
      </c>
      <c r="D1384" s="238" t="s">
        <v>130</v>
      </c>
      <c r="E1384" s="241"/>
      <c r="F1384" s="241">
        <v>77660</v>
      </c>
    </row>
    <row r="1385" spans="1:6" s="28" customFormat="1" ht="21.75" customHeight="1">
      <c r="A1385" s="238"/>
      <c r="B1385" s="253" t="s">
        <v>419</v>
      </c>
      <c r="C1385" s="244" t="s">
        <v>130</v>
      </c>
      <c r="D1385" s="236" t="s">
        <v>130</v>
      </c>
      <c r="E1385" s="241"/>
      <c r="F1385" s="241">
        <v>114070</v>
      </c>
    </row>
    <row r="1386" spans="1:6" s="28" customFormat="1" ht="21.75" customHeight="1">
      <c r="A1386" s="238"/>
      <c r="B1386" s="253" t="s">
        <v>420</v>
      </c>
      <c r="C1386" s="244" t="s">
        <v>130</v>
      </c>
      <c r="D1386" s="236" t="s">
        <v>130</v>
      </c>
      <c r="E1386" s="241"/>
      <c r="F1386" s="241">
        <v>167420</v>
      </c>
    </row>
    <row r="1387" spans="1:6" s="28" customFormat="1" ht="21.75" customHeight="1">
      <c r="A1387" s="238"/>
      <c r="B1387" s="253" t="s">
        <v>421</v>
      </c>
      <c r="C1387" s="244" t="s">
        <v>406</v>
      </c>
      <c r="D1387" s="236" t="s">
        <v>130</v>
      </c>
      <c r="E1387" s="241"/>
      <c r="F1387" s="241">
        <v>127930</v>
      </c>
    </row>
    <row r="1388" spans="1:6" s="28" customFormat="1" ht="21.75" customHeight="1">
      <c r="A1388" s="238"/>
      <c r="B1388" s="253" t="s">
        <v>422</v>
      </c>
      <c r="C1388" s="244" t="s">
        <v>405</v>
      </c>
      <c r="D1388" s="236" t="s">
        <v>130</v>
      </c>
      <c r="E1388" s="241"/>
      <c r="F1388" s="241">
        <v>155210</v>
      </c>
    </row>
    <row r="1389" spans="1:6" s="28" customFormat="1" ht="21.75" customHeight="1">
      <c r="A1389" s="238"/>
      <c r="B1389" s="253" t="s">
        <v>399</v>
      </c>
      <c r="C1389" s="244" t="s">
        <v>130</v>
      </c>
      <c r="D1389" s="236" t="s">
        <v>130</v>
      </c>
      <c r="E1389" s="241"/>
      <c r="F1389" s="241">
        <v>240350</v>
      </c>
    </row>
    <row r="1390" spans="1:6" s="28" customFormat="1" ht="21.75" customHeight="1">
      <c r="A1390" s="238"/>
      <c r="B1390" s="253" t="s">
        <v>423</v>
      </c>
      <c r="C1390" s="244" t="s">
        <v>406</v>
      </c>
      <c r="D1390" s="236" t="s">
        <v>130</v>
      </c>
      <c r="E1390" s="241"/>
      <c r="F1390" s="241">
        <v>333850</v>
      </c>
    </row>
    <row r="1391" spans="1:6" s="28" customFormat="1" ht="21.75" customHeight="1">
      <c r="A1391" s="238"/>
      <c r="B1391" s="253" t="s">
        <v>424</v>
      </c>
      <c r="C1391" s="244" t="s">
        <v>405</v>
      </c>
      <c r="D1391" s="236" t="s">
        <v>130</v>
      </c>
      <c r="E1391" s="241"/>
      <c r="F1391" s="241">
        <v>297220</v>
      </c>
    </row>
    <row r="1392" spans="1:6" s="28" customFormat="1" ht="21.75" customHeight="1">
      <c r="A1392" s="238"/>
      <c r="B1392" s="253" t="s">
        <v>401</v>
      </c>
      <c r="C1392" s="244" t="s">
        <v>130</v>
      </c>
      <c r="D1392" s="236" t="s">
        <v>130</v>
      </c>
      <c r="E1392" s="241"/>
      <c r="F1392" s="241">
        <v>387860</v>
      </c>
    </row>
    <row r="1393" spans="1:6" s="28" customFormat="1" ht="21.75" customHeight="1">
      <c r="A1393" s="238"/>
      <c r="B1393" s="253" t="s">
        <v>425</v>
      </c>
      <c r="C1393" s="244" t="s">
        <v>406</v>
      </c>
      <c r="D1393" s="236" t="s">
        <v>130</v>
      </c>
      <c r="E1393" s="241"/>
      <c r="F1393" s="241">
        <v>633270</v>
      </c>
    </row>
    <row r="1394" spans="1:6" s="28" customFormat="1" ht="21.75" customHeight="1">
      <c r="A1394" s="238"/>
      <c r="B1394" s="253" t="s">
        <v>426</v>
      </c>
      <c r="C1394" s="244" t="s">
        <v>130</v>
      </c>
      <c r="D1394" s="236" t="s">
        <v>130</v>
      </c>
      <c r="E1394" s="241"/>
      <c r="F1394" s="241">
        <v>798820</v>
      </c>
    </row>
    <row r="1395" spans="1:6" s="28" customFormat="1" ht="21.75" customHeight="1">
      <c r="A1395" s="238"/>
      <c r="B1395" s="253" t="s">
        <v>427</v>
      </c>
      <c r="C1395" s="244" t="s">
        <v>130</v>
      </c>
      <c r="D1395" s="236" t="s">
        <v>130</v>
      </c>
      <c r="E1395" s="241"/>
      <c r="F1395" s="241">
        <v>819940</v>
      </c>
    </row>
    <row r="1396" spans="1:6" s="28" customFormat="1" ht="21.75" customHeight="1">
      <c r="A1396" s="238"/>
      <c r="B1396" s="253" t="s">
        <v>428</v>
      </c>
      <c r="C1396" s="244" t="s">
        <v>130</v>
      </c>
      <c r="D1396" s="236" t="s">
        <v>130</v>
      </c>
      <c r="E1396" s="241"/>
      <c r="F1396" s="241">
        <v>1622830</v>
      </c>
    </row>
    <row r="1397" spans="1:6" s="28" customFormat="1" ht="21.75" customHeight="1">
      <c r="A1397" s="238"/>
      <c r="B1397" s="253" t="s">
        <v>429</v>
      </c>
      <c r="C1397" s="244" t="s">
        <v>130</v>
      </c>
      <c r="D1397" s="236" t="s">
        <v>130</v>
      </c>
      <c r="E1397" s="241"/>
      <c r="F1397" s="241">
        <v>2013660</v>
      </c>
    </row>
    <row r="1398" spans="1:6" s="28" customFormat="1" ht="21.75" customHeight="1">
      <c r="A1398" s="238"/>
      <c r="B1398" s="253" t="s">
        <v>430</v>
      </c>
      <c r="C1398" s="244" t="s">
        <v>130</v>
      </c>
      <c r="D1398" s="236" t="s">
        <v>130</v>
      </c>
      <c r="E1398" s="241"/>
      <c r="F1398" s="241">
        <v>4468640</v>
      </c>
    </row>
    <row r="1399" spans="1:6" s="28" customFormat="1" ht="21.75" customHeight="1">
      <c r="A1399" s="238">
        <v>5</v>
      </c>
      <c r="B1399" s="308" t="s">
        <v>345</v>
      </c>
      <c r="C1399" s="244"/>
      <c r="D1399" s="236"/>
      <c r="E1399" s="241"/>
      <c r="F1399" s="241"/>
    </row>
    <row r="1400" spans="1:6" s="28" customFormat="1" ht="21.75" customHeight="1">
      <c r="A1400" s="238"/>
      <c r="B1400" s="253" t="s">
        <v>138</v>
      </c>
      <c r="C1400" s="244" t="s">
        <v>106</v>
      </c>
      <c r="D1400" s="236" t="s">
        <v>167</v>
      </c>
      <c r="E1400" s="241"/>
      <c r="F1400" s="241">
        <v>6765</v>
      </c>
    </row>
    <row r="1401" spans="1:6" s="28" customFormat="1" ht="21.75" customHeight="1">
      <c r="A1401" s="238"/>
      <c r="B1401" s="253" t="s">
        <v>139</v>
      </c>
      <c r="C1401" s="244" t="s">
        <v>130</v>
      </c>
      <c r="D1401" s="236" t="s">
        <v>130</v>
      </c>
      <c r="E1401" s="241"/>
      <c r="F1401" s="241">
        <v>9625</v>
      </c>
    </row>
    <row r="1402" spans="1:6" s="28" customFormat="1" ht="21.75" customHeight="1">
      <c r="A1402" s="238"/>
      <c r="B1402" s="253" t="s">
        <v>140</v>
      </c>
      <c r="C1402" s="244" t="s">
        <v>130</v>
      </c>
      <c r="D1402" s="236" t="s">
        <v>130</v>
      </c>
      <c r="E1402" s="241"/>
      <c r="F1402" s="241">
        <v>13420</v>
      </c>
    </row>
    <row r="1403" spans="1:6" s="28" customFormat="1" ht="21.75" customHeight="1">
      <c r="A1403" s="238"/>
      <c r="B1403" s="253" t="s">
        <v>142</v>
      </c>
      <c r="C1403" s="244" t="s">
        <v>130</v>
      </c>
      <c r="D1403" s="236" t="s">
        <v>130</v>
      </c>
      <c r="E1403" s="241"/>
      <c r="F1403" s="241">
        <v>17930</v>
      </c>
    </row>
    <row r="1404" spans="1:6" s="28" customFormat="1" ht="21.75" customHeight="1">
      <c r="A1404" s="238"/>
      <c r="B1404" s="253" t="s">
        <v>143</v>
      </c>
      <c r="C1404" s="244" t="s">
        <v>130</v>
      </c>
      <c r="D1404" s="236" t="s">
        <v>130</v>
      </c>
      <c r="E1404" s="241"/>
      <c r="F1404" s="241">
        <v>18370</v>
      </c>
    </row>
    <row r="1405" spans="1:6" s="28" customFormat="1" ht="21.75" customHeight="1">
      <c r="A1405" s="238"/>
      <c r="B1405" s="253" t="s">
        <v>145</v>
      </c>
      <c r="C1405" s="244" t="s">
        <v>130</v>
      </c>
      <c r="D1405" s="236" t="s">
        <v>130</v>
      </c>
      <c r="E1405" s="241"/>
      <c r="F1405" s="241">
        <v>24750</v>
      </c>
    </row>
    <row r="1406" spans="1:6" s="28" customFormat="1" ht="21.75" customHeight="1">
      <c r="A1406" s="238"/>
      <c r="B1406" s="253" t="s">
        <v>146</v>
      </c>
      <c r="C1406" s="244" t="s">
        <v>130</v>
      </c>
      <c r="D1406" s="236" t="s">
        <v>130</v>
      </c>
      <c r="E1406" s="241"/>
      <c r="F1406" s="241">
        <v>34210</v>
      </c>
    </row>
    <row r="1407" spans="1:6" s="28" customFormat="1" ht="21.75" customHeight="1">
      <c r="A1407" s="238"/>
      <c r="B1407" s="253" t="s">
        <v>144</v>
      </c>
      <c r="C1407" s="244" t="s">
        <v>130</v>
      </c>
      <c r="D1407" s="236" t="s">
        <v>130</v>
      </c>
      <c r="E1407" s="241"/>
      <c r="F1407" s="241">
        <v>53460</v>
      </c>
    </row>
    <row r="1408" spans="1:6" s="28" customFormat="1" ht="21.75" customHeight="1">
      <c r="A1408" s="238"/>
      <c r="B1408" s="253" t="s">
        <v>147</v>
      </c>
      <c r="C1408" s="244" t="s">
        <v>130</v>
      </c>
      <c r="D1408" s="238" t="s">
        <v>130</v>
      </c>
      <c r="E1408" s="241"/>
      <c r="F1408" s="241">
        <v>68970</v>
      </c>
    </row>
    <row r="1409" spans="1:6" s="36" customFormat="1" ht="21.75" customHeight="1">
      <c r="A1409" s="238"/>
      <c r="B1409" s="253" t="s">
        <v>149</v>
      </c>
      <c r="C1409" s="244" t="s">
        <v>130</v>
      </c>
      <c r="D1409" s="236" t="s">
        <v>130</v>
      </c>
      <c r="E1409" s="241"/>
      <c r="F1409" s="241">
        <v>67540</v>
      </c>
    </row>
    <row r="1410" spans="1:6" s="28" customFormat="1" ht="21.75" customHeight="1">
      <c r="A1410" s="238"/>
      <c r="B1410" s="253" t="s">
        <v>148</v>
      </c>
      <c r="C1410" s="244" t="s">
        <v>130</v>
      </c>
      <c r="D1410" s="236" t="s">
        <v>167</v>
      </c>
      <c r="E1410" s="241"/>
      <c r="F1410" s="241">
        <v>75240</v>
      </c>
    </row>
    <row r="1411" spans="1:6" s="28" customFormat="1" ht="21.75" customHeight="1">
      <c r="A1411" s="238"/>
      <c r="B1411" s="253" t="s">
        <v>150</v>
      </c>
      <c r="C1411" s="244" t="s">
        <v>130</v>
      </c>
      <c r="D1411" s="238" t="s">
        <v>130</v>
      </c>
      <c r="E1411" s="241"/>
      <c r="F1411" s="241">
        <v>148390</v>
      </c>
    </row>
    <row r="1412" spans="1:6" s="28" customFormat="1" ht="21.75" customHeight="1">
      <c r="A1412" s="238"/>
      <c r="B1412" s="253" t="s">
        <v>544</v>
      </c>
      <c r="C1412" s="244" t="s">
        <v>35</v>
      </c>
      <c r="D1412" s="236" t="s">
        <v>130</v>
      </c>
      <c r="E1412" s="241"/>
      <c r="F1412" s="241">
        <v>229790</v>
      </c>
    </row>
    <row r="1413" spans="1:6" s="28" customFormat="1" ht="21.75" customHeight="1">
      <c r="A1413" s="238"/>
      <c r="B1413" s="253" t="s">
        <v>151</v>
      </c>
      <c r="C1413" s="244" t="s">
        <v>130</v>
      </c>
      <c r="D1413" s="236" t="s">
        <v>130</v>
      </c>
      <c r="E1413" s="241"/>
      <c r="F1413" s="241">
        <v>28900</v>
      </c>
    </row>
    <row r="1414" spans="1:6" s="28" customFormat="1" ht="21.75" customHeight="1">
      <c r="A1414" s="238"/>
      <c r="B1414" s="253" t="s">
        <v>152</v>
      </c>
      <c r="C1414" s="244" t="s">
        <v>130</v>
      </c>
      <c r="D1414" s="236" t="s">
        <v>130</v>
      </c>
      <c r="E1414" s="241"/>
      <c r="F1414" s="241">
        <v>50700</v>
      </c>
    </row>
    <row r="1415" spans="1:6" s="28" customFormat="1" ht="21.75" customHeight="1">
      <c r="A1415" s="238"/>
      <c r="B1415" s="253" t="s">
        <v>153</v>
      </c>
      <c r="C1415" s="244" t="s">
        <v>130</v>
      </c>
      <c r="D1415" s="236" t="s">
        <v>130</v>
      </c>
      <c r="E1415" s="241"/>
      <c r="F1415" s="241">
        <v>22100</v>
      </c>
    </row>
    <row r="1416" spans="1:6" s="28" customFormat="1" ht="21.75" customHeight="1">
      <c r="A1416" s="238"/>
      <c r="B1416" s="253" t="s">
        <v>176</v>
      </c>
      <c r="C1416" s="244" t="s">
        <v>130</v>
      </c>
      <c r="D1416" s="236" t="s">
        <v>130</v>
      </c>
      <c r="E1416" s="241"/>
      <c r="F1416" s="241">
        <v>77300</v>
      </c>
    </row>
    <row r="1417" spans="1:6" s="28" customFormat="1" ht="24.75" customHeight="1">
      <c r="A1417" s="238">
        <v>6</v>
      </c>
      <c r="B1417" s="308" t="s">
        <v>1248</v>
      </c>
      <c r="C1417" s="244" t="s">
        <v>443</v>
      </c>
      <c r="D1417" s="236"/>
      <c r="E1417" s="241"/>
      <c r="F1417" s="241"/>
    </row>
    <row r="1418" spans="1:6" s="36" customFormat="1" ht="21.75" customHeight="1">
      <c r="A1418" s="238"/>
      <c r="B1418" s="253" t="s">
        <v>922</v>
      </c>
      <c r="C1418" s="244"/>
      <c r="D1418" s="236" t="s">
        <v>167</v>
      </c>
      <c r="E1418" s="241"/>
      <c r="F1418" s="241">
        <f>27192/4</f>
        <v>6798</v>
      </c>
    </row>
    <row r="1419" spans="1:6" s="36" customFormat="1" ht="21.75" customHeight="1">
      <c r="A1419" s="238"/>
      <c r="B1419" s="253" t="s">
        <v>1251</v>
      </c>
      <c r="C1419" s="244"/>
      <c r="D1419" s="236" t="s">
        <v>130</v>
      </c>
      <c r="E1419" s="241"/>
      <c r="F1419" s="241">
        <f>34012/4</f>
        <v>8503</v>
      </c>
    </row>
    <row r="1420" spans="1:6" s="36" customFormat="1" ht="21.75" customHeight="1">
      <c r="A1420" s="238"/>
      <c r="B1420" s="253" t="s">
        <v>923</v>
      </c>
      <c r="C1420" s="244"/>
      <c r="D1420" s="236" t="s">
        <v>130</v>
      </c>
      <c r="E1420" s="241"/>
      <c r="F1420" s="241">
        <f>49192/4</f>
        <v>12298</v>
      </c>
    </row>
    <row r="1421" spans="1:6" s="36" customFormat="1" ht="21.75" customHeight="1">
      <c r="A1421" s="238"/>
      <c r="B1421" s="253" t="s">
        <v>1249</v>
      </c>
      <c r="C1421" s="244"/>
      <c r="D1421" s="236" t="s">
        <v>130</v>
      </c>
      <c r="E1421" s="241"/>
      <c r="F1421" s="241">
        <f>68420/4</f>
        <v>17105</v>
      </c>
    </row>
    <row r="1422" spans="1:6" s="36" customFormat="1" ht="21.75" customHeight="1">
      <c r="A1422" s="238"/>
      <c r="B1422" s="253" t="s">
        <v>1250</v>
      </c>
      <c r="C1422" s="244"/>
      <c r="D1422" s="236" t="s">
        <v>130</v>
      </c>
      <c r="E1422" s="241"/>
      <c r="F1422" s="241">
        <f>78408/4</f>
        <v>19602</v>
      </c>
    </row>
    <row r="1423" spans="1:6" s="28" customFormat="1" ht="21.75" customHeight="1">
      <c r="A1423" s="238"/>
      <c r="B1423" s="253" t="s">
        <v>924</v>
      </c>
      <c r="C1423" s="244"/>
      <c r="D1423" s="236" t="s">
        <v>130</v>
      </c>
      <c r="E1423" s="241"/>
      <c r="F1423" s="241">
        <f>99220/4</f>
        <v>24805</v>
      </c>
    </row>
    <row r="1424" spans="1:6" s="28" customFormat="1" ht="21.75" customHeight="1">
      <c r="A1424" s="238"/>
      <c r="B1424" s="253" t="s">
        <v>925</v>
      </c>
      <c r="C1424" s="244"/>
      <c r="D1424" s="236" t="s">
        <v>130</v>
      </c>
      <c r="E1424" s="241"/>
      <c r="F1424" s="241">
        <f>191180/4</f>
        <v>47795</v>
      </c>
    </row>
    <row r="1425" spans="1:6" s="28" customFormat="1" ht="21.75" customHeight="1">
      <c r="A1425" s="238"/>
      <c r="B1425" s="253" t="s">
        <v>926</v>
      </c>
      <c r="C1425" s="244"/>
      <c r="D1425" s="236" t="s">
        <v>130</v>
      </c>
      <c r="E1425" s="241"/>
      <c r="F1425" s="241">
        <f>302588/4</f>
        <v>75647</v>
      </c>
    </row>
    <row r="1426" spans="1:6" s="28" customFormat="1" ht="21.75" customHeight="1">
      <c r="A1426" s="238"/>
      <c r="B1426" s="253" t="s">
        <v>927</v>
      </c>
      <c r="C1426" s="244"/>
      <c r="D1426" s="236" t="s">
        <v>130</v>
      </c>
      <c r="E1426" s="241"/>
      <c r="F1426" s="241">
        <f>487608/4</f>
        <v>121902</v>
      </c>
    </row>
    <row r="1427" spans="1:6" s="28" customFormat="1" ht="21.75" customHeight="1">
      <c r="A1427" s="238"/>
      <c r="B1427" s="253" t="s">
        <v>928</v>
      </c>
      <c r="C1427" s="244"/>
      <c r="D1427" s="236" t="s">
        <v>130</v>
      </c>
      <c r="E1427" s="241"/>
      <c r="F1427" s="241">
        <f>1030392/4</f>
        <v>257598</v>
      </c>
    </row>
    <row r="1428" spans="1:6" s="28" customFormat="1" ht="21.75" customHeight="1">
      <c r="A1428" s="238"/>
      <c r="B1428" s="253" t="s">
        <v>1252</v>
      </c>
      <c r="C1428" s="244"/>
      <c r="D1428" s="236" t="s">
        <v>130</v>
      </c>
      <c r="E1428" s="241"/>
      <c r="F1428" s="241">
        <f>1237984/4</f>
        <v>309496</v>
      </c>
    </row>
    <row r="1429" spans="1:6" s="28" customFormat="1" ht="21.75" customHeight="1">
      <c r="A1429" s="238">
        <v>7</v>
      </c>
      <c r="B1429" s="995" t="s">
        <v>1079</v>
      </c>
      <c r="C1429" s="995"/>
      <c r="D1429" s="995"/>
      <c r="E1429" s="995"/>
      <c r="F1429" s="995"/>
    </row>
    <row r="1430" spans="1:6" s="28" customFormat="1" ht="21.75" customHeight="1">
      <c r="A1430" s="238"/>
      <c r="B1430" s="253" t="s">
        <v>138</v>
      </c>
      <c r="C1430" s="244" t="s">
        <v>106</v>
      </c>
      <c r="D1430" s="236" t="s">
        <v>167</v>
      </c>
      <c r="E1430" s="241"/>
      <c r="F1430" s="241">
        <v>6820</v>
      </c>
    </row>
    <row r="1431" spans="1:6" s="28" customFormat="1" ht="21.75" customHeight="1">
      <c r="A1431" s="238"/>
      <c r="B1431" s="253" t="s">
        <v>139</v>
      </c>
      <c r="C1431" s="244" t="s">
        <v>130</v>
      </c>
      <c r="D1431" s="236" t="s">
        <v>130</v>
      </c>
      <c r="E1431" s="241"/>
      <c r="F1431" s="241">
        <v>9680</v>
      </c>
    </row>
    <row r="1432" spans="1:6" s="28" customFormat="1" ht="21.75" customHeight="1">
      <c r="A1432" s="238"/>
      <c r="B1432" s="253" t="s">
        <v>344</v>
      </c>
      <c r="C1432" s="244" t="s">
        <v>130</v>
      </c>
      <c r="D1432" s="236" t="s">
        <v>130</v>
      </c>
      <c r="E1432" s="241"/>
      <c r="F1432" s="241">
        <v>13530</v>
      </c>
    </row>
    <row r="1433" spans="1:6" s="28" customFormat="1" ht="21.75" customHeight="1">
      <c r="A1433" s="238"/>
      <c r="B1433" s="253" t="s">
        <v>142</v>
      </c>
      <c r="C1433" s="244" t="s">
        <v>130</v>
      </c>
      <c r="D1433" s="236" t="s">
        <v>130</v>
      </c>
      <c r="E1433" s="241"/>
      <c r="F1433" s="241">
        <v>18040</v>
      </c>
    </row>
    <row r="1434" spans="1:6" s="28" customFormat="1" ht="21.75" customHeight="1">
      <c r="A1434" s="238"/>
      <c r="B1434" s="253" t="s">
        <v>241</v>
      </c>
      <c r="C1434" s="244" t="s">
        <v>130</v>
      </c>
      <c r="D1434" s="236" t="s">
        <v>130</v>
      </c>
      <c r="E1434" s="241"/>
      <c r="F1434" s="241">
        <v>23540</v>
      </c>
    </row>
    <row r="1435" spans="1:6" s="28" customFormat="1" ht="21.75" customHeight="1">
      <c r="A1435" s="238"/>
      <c r="B1435" s="253" t="s">
        <v>146</v>
      </c>
      <c r="C1435" s="244" t="s">
        <v>130</v>
      </c>
      <c r="D1435" s="236" t="s">
        <v>130</v>
      </c>
      <c r="E1435" s="241"/>
      <c r="F1435" s="241">
        <v>34320</v>
      </c>
    </row>
    <row r="1436" spans="1:6" s="28" customFormat="1" ht="21.75" customHeight="1">
      <c r="A1436" s="238"/>
      <c r="B1436" s="253" t="s">
        <v>147</v>
      </c>
      <c r="C1436" s="244" t="s">
        <v>130</v>
      </c>
      <c r="D1436" s="238" t="s">
        <v>130</v>
      </c>
      <c r="E1436" s="241"/>
      <c r="F1436" s="241">
        <v>69520</v>
      </c>
    </row>
    <row r="1437" spans="1:6" s="28" customFormat="1" ht="21.75" customHeight="1">
      <c r="A1437" s="238"/>
      <c r="B1437" s="253" t="s">
        <v>242</v>
      </c>
      <c r="C1437" s="244" t="s">
        <v>130</v>
      </c>
      <c r="D1437" s="236" t="s">
        <v>130</v>
      </c>
      <c r="E1437" s="241"/>
      <c r="F1437" s="241">
        <v>114070</v>
      </c>
    </row>
    <row r="1438" spans="1:6" s="28" customFormat="1" ht="21.75" customHeight="1">
      <c r="A1438" s="238"/>
      <c r="B1438" s="253" t="s">
        <v>243</v>
      </c>
      <c r="C1438" s="244" t="s">
        <v>130</v>
      </c>
      <c r="D1438" s="238" t="s">
        <v>130</v>
      </c>
      <c r="E1438" s="241"/>
      <c r="F1438" s="241">
        <v>249480</v>
      </c>
    </row>
    <row r="1439" spans="1:6" s="28" customFormat="1" ht="21.75" customHeight="1">
      <c r="A1439" s="238"/>
      <c r="B1439" s="253" t="s">
        <v>244</v>
      </c>
      <c r="C1439" s="244" t="s">
        <v>130</v>
      </c>
      <c r="D1439" s="236" t="s">
        <v>130</v>
      </c>
      <c r="E1439" s="241"/>
      <c r="F1439" s="241">
        <v>387860</v>
      </c>
    </row>
    <row r="1440" spans="1:6" s="28" customFormat="1" ht="21.75" customHeight="1">
      <c r="A1440" s="238"/>
      <c r="B1440" s="253" t="s">
        <v>246</v>
      </c>
      <c r="C1440" s="244" t="s">
        <v>107</v>
      </c>
      <c r="D1440" s="238" t="s">
        <v>130</v>
      </c>
      <c r="E1440" s="241"/>
      <c r="F1440" s="241">
        <v>126170</v>
      </c>
    </row>
    <row r="1441" spans="1:6" s="28" customFormat="1" ht="21.75" customHeight="1">
      <c r="A1441" s="238"/>
      <c r="B1441" s="253" t="s">
        <v>247</v>
      </c>
      <c r="C1441" s="244" t="s">
        <v>130</v>
      </c>
      <c r="D1441" s="236" t="s">
        <v>130</v>
      </c>
      <c r="E1441" s="241"/>
      <c r="F1441" s="241">
        <v>264000</v>
      </c>
    </row>
    <row r="1442" spans="1:6" s="28" customFormat="1" ht="21.75" customHeight="1">
      <c r="A1442" s="238"/>
      <c r="B1442" s="253" t="s">
        <v>245</v>
      </c>
      <c r="C1442" s="244" t="s">
        <v>130</v>
      </c>
      <c r="D1442" s="236" t="s">
        <v>130</v>
      </c>
      <c r="E1442" s="241"/>
      <c r="F1442" s="241">
        <v>409860</v>
      </c>
    </row>
    <row r="1443" spans="1:6" s="28" customFormat="1" ht="21.75" customHeight="1">
      <c r="A1443" s="238"/>
      <c r="B1443" s="253" t="s">
        <v>248</v>
      </c>
      <c r="C1443" s="244" t="s">
        <v>250</v>
      </c>
      <c r="D1443" s="236" t="s">
        <v>130</v>
      </c>
      <c r="E1443" s="241"/>
      <c r="F1443" s="241">
        <v>53350</v>
      </c>
    </row>
    <row r="1444" spans="1:6" s="28" customFormat="1" ht="21.75" customHeight="1">
      <c r="A1444" s="238"/>
      <c r="B1444" s="253" t="s">
        <v>249</v>
      </c>
      <c r="C1444" s="244" t="s">
        <v>130</v>
      </c>
      <c r="D1444" s="236" t="s">
        <v>130</v>
      </c>
      <c r="E1444" s="241"/>
      <c r="F1444" s="241">
        <v>75240</v>
      </c>
    </row>
    <row r="1445" spans="1:6" s="28" customFormat="1" ht="21.75" customHeight="1">
      <c r="A1445" s="238"/>
      <c r="B1445" s="253" t="s">
        <v>251</v>
      </c>
      <c r="C1445" s="244" t="s">
        <v>130</v>
      </c>
      <c r="D1445" s="236" t="s">
        <v>130</v>
      </c>
      <c r="E1445" s="241"/>
      <c r="F1445" s="241">
        <v>161040</v>
      </c>
    </row>
    <row r="1446" spans="1:6" s="28" customFormat="1" ht="21.75" customHeight="1">
      <c r="A1446" s="238"/>
      <c r="B1446" s="253" t="s">
        <v>252</v>
      </c>
      <c r="C1446" s="244" t="s">
        <v>130</v>
      </c>
      <c r="D1446" s="236" t="s">
        <v>130</v>
      </c>
      <c r="E1446" s="241"/>
      <c r="F1446" s="241">
        <v>336600</v>
      </c>
    </row>
    <row r="1447" spans="1:6" s="28" customFormat="1" ht="39.75" customHeight="1">
      <c r="A1447" s="238">
        <v>8</v>
      </c>
      <c r="B1447" s="1085" t="s">
        <v>1643</v>
      </c>
      <c r="C1447" s="1059"/>
      <c r="D1447" s="1059"/>
      <c r="E1447" s="1059"/>
      <c r="F1447" s="1060"/>
    </row>
    <row r="1448" spans="1:6" s="28" customFormat="1" ht="36">
      <c r="A1448" s="238"/>
      <c r="B1448" s="526" t="s">
        <v>929</v>
      </c>
      <c r="C1448" s="520" t="s">
        <v>747</v>
      </c>
      <c r="D1448" s="252" t="s">
        <v>167</v>
      </c>
      <c r="E1448" s="241"/>
      <c r="F1448" s="241">
        <v>6140</v>
      </c>
    </row>
    <row r="1449" spans="1:6" s="28" customFormat="1" ht="21.75" customHeight="1">
      <c r="A1449" s="238"/>
      <c r="B1449" s="526" t="s">
        <v>930</v>
      </c>
      <c r="C1449" s="244"/>
      <c r="D1449" s="252" t="s">
        <v>130</v>
      </c>
      <c r="E1449" s="241"/>
      <c r="F1449" s="241">
        <v>7800</v>
      </c>
    </row>
    <row r="1450" spans="1:6" s="28" customFormat="1" ht="21.75" customHeight="1">
      <c r="A1450" s="238"/>
      <c r="B1450" s="526" t="s">
        <v>931</v>
      </c>
      <c r="C1450" s="244"/>
      <c r="D1450" s="252" t="s">
        <v>130</v>
      </c>
      <c r="E1450" s="241"/>
      <c r="F1450" s="241">
        <v>12000</v>
      </c>
    </row>
    <row r="1451" spans="1:6" s="28" customFormat="1" ht="21.75" customHeight="1">
      <c r="A1451" s="238"/>
      <c r="B1451" s="526" t="s">
        <v>932</v>
      </c>
      <c r="C1451" s="244"/>
      <c r="D1451" s="252" t="s">
        <v>130</v>
      </c>
      <c r="E1451" s="241"/>
      <c r="F1451" s="241">
        <v>17500</v>
      </c>
    </row>
    <row r="1452" spans="1:6" s="28" customFormat="1" ht="21.75" customHeight="1">
      <c r="A1452" s="238"/>
      <c r="B1452" s="526" t="s">
        <v>933</v>
      </c>
      <c r="C1452" s="244"/>
      <c r="D1452" s="252" t="s">
        <v>130</v>
      </c>
      <c r="E1452" s="241"/>
      <c r="F1452" s="241">
        <v>15600</v>
      </c>
    </row>
    <row r="1453" spans="1:6" s="28" customFormat="1" ht="21.75" customHeight="1">
      <c r="A1453" s="238"/>
      <c r="B1453" s="526" t="s">
        <v>934</v>
      </c>
      <c r="C1453" s="244"/>
      <c r="D1453" s="252" t="s">
        <v>130</v>
      </c>
      <c r="E1453" s="241"/>
      <c r="F1453" s="241">
        <v>23000</v>
      </c>
    </row>
    <row r="1454" spans="1:6" s="28" customFormat="1" ht="21.75" customHeight="1">
      <c r="A1454" s="238"/>
      <c r="B1454" s="526" t="s">
        <v>935</v>
      </c>
      <c r="C1454" s="244"/>
      <c r="D1454" s="252" t="s">
        <v>130</v>
      </c>
      <c r="E1454" s="241"/>
      <c r="F1454" s="241">
        <v>18000</v>
      </c>
    </row>
    <row r="1455" spans="1:6" s="28" customFormat="1" ht="21.75" customHeight="1">
      <c r="A1455" s="238"/>
      <c r="B1455" s="526" t="s">
        <v>936</v>
      </c>
      <c r="C1455" s="244"/>
      <c r="D1455" s="252" t="s">
        <v>130</v>
      </c>
      <c r="E1455" s="241"/>
      <c r="F1455" s="241">
        <v>20800</v>
      </c>
    </row>
    <row r="1456" spans="1:6" s="28" customFormat="1" ht="21.75" customHeight="1">
      <c r="A1456" s="238"/>
      <c r="B1456" s="526" t="s">
        <v>937</v>
      </c>
      <c r="C1456" s="244"/>
      <c r="D1456" s="252" t="s">
        <v>167</v>
      </c>
      <c r="E1456" s="241"/>
      <c r="F1456" s="241">
        <v>43500</v>
      </c>
    </row>
    <row r="1457" spans="1:6" s="28" customFormat="1" ht="21.75" customHeight="1">
      <c r="A1457" s="238"/>
      <c r="B1457" s="526" t="s">
        <v>938</v>
      </c>
      <c r="C1457" s="244"/>
      <c r="D1457" s="252" t="s">
        <v>130</v>
      </c>
      <c r="E1457" s="241"/>
      <c r="F1457" s="241">
        <v>42000</v>
      </c>
    </row>
    <row r="1458" spans="1:6" s="28" customFormat="1" ht="21.75" customHeight="1">
      <c r="A1458" s="238"/>
      <c r="B1458" s="526" t="s">
        <v>939</v>
      </c>
      <c r="C1458" s="244"/>
      <c r="D1458" s="252" t="s">
        <v>130</v>
      </c>
      <c r="E1458" s="241"/>
      <c r="F1458" s="241">
        <v>66000</v>
      </c>
    </row>
    <row r="1459" spans="1:6" s="28" customFormat="1" ht="21.75" customHeight="1">
      <c r="A1459" s="238"/>
      <c r="B1459" s="526" t="s">
        <v>940</v>
      </c>
      <c r="C1459" s="244"/>
      <c r="D1459" s="252" t="s">
        <v>167</v>
      </c>
      <c r="E1459" s="241"/>
      <c r="F1459" s="241">
        <v>83000</v>
      </c>
    </row>
    <row r="1460" spans="1:6" s="28" customFormat="1" ht="21.75" customHeight="1">
      <c r="A1460" s="238"/>
      <c r="B1460" s="526" t="s">
        <v>941</v>
      </c>
      <c r="C1460" s="244"/>
      <c r="D1460" s="252" t="s">
        <v>130</v>
      </c>
      <c r="E1460" s="241"/>
      <c r="F1460" s="241">
        <v>108000</v>
      </c>
    </row>
    <row r="1461" spans="1:6" s="28" customFormat="1" ht="21.75" customHeight="1">
      <c r="A1461" s="238"/>
      <c r="B1461" s="526" t="s">
        <v>942</v>
      </c>
      <c r="C1461" s="244"/>
      <c r="D1461" s="252" t="s">
        <v>130</v>
      </c>
      <c r="E1461" s="241"/>
      <c r="F1461" s="241">
        <v>185000</v>
      </c>
    </row>
    <row r="1462" spans="1:6" s="28" customFormat="1" ht="21.75" customHeight="1">
      <c r="A1462" s="238"/>
      <c r="B1462" s="526" t="s">
        <v>943</v>
      </c>
      <c r="C1462" s="244"/>
      <c r="D1462" s="252" t="s">
        <v>130</v>
      </c>
      <c r="E1462" s="241"/>
      <c r="F1462" s="241">
        <v>225000</v>
      </c>
    </row>
    <row r="1463" spans="1:6" s="28" customFormat="1" ht="21.75" customHeight="1">
      <c r="A1463" s="238"/>
      <c r="B1463" s="526" t="s">
        <v>944</v>
      </c>
      <c r="C1463" s="244"/>
      <c r="D1463" s="252" t="s">
        <v>130</v>
      </c>
      <c r="E1463" s="241"/>
      <c r="F1463" s="241">
        <v>179000</v>
      </c>
    </row>
    <row r="1464" spans="1:6" s="28" customFormat="1" ht="21.75" customHeight="1">
      <c r="A1464" s="238"/>
      <c r="B1464" s="526" t="s">
        <v>945</v>
      </c>
      <c r="C1464" s="244"/>
      <c r="D1464" s="252" t="s">
        <v>130</v>
      </c>
      <c r="E1464" s="241"/>
      <c r="F1464" s="241">
        <v>233700</v>
      </c>
    </row>
    <row r="1465" spans="1:6" s="28" customFormat="1" ht="57" customHeight="1">
      <c r="A1465" s="238">
        <v>9</v>
      </c>
      <c r="B1465" s="961" t="s">
        <v>1072</v>
      </c>
      <c r="C1465" s="962"/>
      <c r="D1465" s="962"/>
      <c r="E1465" s="962"/>
      <c r="F1465" s="963"/>
    </row>
    <row r="1466" spans="1:6" s="28" customFormat="1" ht="36">
      <c r="A1466" s="238" t="s">
        <v>732</v>
      </c>
      <c r="B1466" s="521" t="s">
        <v>471</v>
      </c>
      <c r="C1466" s="279" t="s">
        <v>610</v>
      </c>
      <c r="D1466" s="252"/>
      <c r="E1466" s="241"/>
      <c r="F1466" s="241"/>
    </row>
    <row r="1467" spans="1:6" s="28" customFormat="1" ht="21.75" customHeight="1">
      <c r="A1467" s="238"/>
      <c r="B1467" s="519" t="s">
        <v>901</v>
      </c>
      <c r="C1467" s="244"/>
      <c r="D1467" s="252" t="s">
        <v>167</v>
      </c>
      <c r="E1467" s="241"/>
      <c r="F1467" s="241">
        <v>18560</v>
      </c>
    </row>
    <row r="1468" spans="1:6" s="28" customFormat="1" ht="21.75" customHeight="1">
      <c r="A1468" s="238"/>
      <c r="B1468" s="519" t="s">
        <v>902</v>
      </c>
      <c r="C1468" s="244"/>
      <c r="D1468" s="252" t="s">
        <v>130</v>
      </c>
      <c r="E1468" s="241"/>
      <c r="F1468" s="241">
        <v>20080</v>
      </c>
    </row>
    <row r="1469" spans="1:6" s="28" customFormat="1" ht="21.75" customHeight="1">
      <c r="A1469" s="238"/>
      <c r="B1469" s="519" t="s">
        <v>903</v>
      </c>
      <c r="C1469" s="244"/>
      <c r="D1469" s="252" t="s">
        <v>130</v>
      </c>
      <c r="E1469" s="241"/>
      <c r="F1469" s="241">
        <v>33120</v>
      </c>
    </row>
    <row r="1470" spans="1:6" s="28" customFormat="1" ht="21.75" customHeight="1">
      <c r="A1470" s="238"/>
      <c r="B1470" s="519" t="s">
        <v>904</v>
      </c>
      <c r="C1470" s="244"/>
      <c r="D1470" s="252" t="s">
        <v>130</v>
      </c>
      <c r="E1470" s="241"/>
      <c r="F1470" s="241">
        <v>37040</v>
      </c>
    </row>
    <row r="1471" spans="1:6" s="28" customFormat="1" ht="21.75" customHeight="1">
      <c r="A1471" s="238"/>
      <c r="B1471" s="519" t="s">
        <v>905</v>
      </c>
      <c r="C1471" s="244"/>
      <c r="D1471" s="252" t="s">
        <v>130</v>
      </c>
      <c r="E1471" s="241"/>
      <c r="F1471" s="241">
        <v>43200</v>
      </c>
    </row>
    <row r="1472" spans="1:6" s="28" customFormat="1" ht="21.75" customHeight="1">
      <c r="A1472" s="238"/>
      <c r="B1472" s="519" t="s">
        <v>906</v>
      </c>
      <c r="C1472" s="244"/>
      <c r="D1472" s="252" t="s">
        <v>130</v>
      </c>
      <c r="E1472" s="241"/>
      <c r="F1472" s="241">
        <v>52160</v>
      </c>
    </row>
    <row r="1473" spans="1:6" s="28" customFormat="1" ht="21.75" customHeight="1">
      <c r="A1473" s="238"/>
      <c r="B1473" s="519" t="s">
        <v>907</v>
      </c>
      <c r="C1473" s="244"/>
      <c r="D1473" s="252" t="s">
        <v>130</v>
      </c>
      <c r="E1473" s="241"/>
      <c r="F1473" s="241">
        <v>88800</v>
      </c>
    </row>
    <row r="1474" spans="1:6" s="28" customFormat="1" ht="21.75" customHeight="1">
      <c r="A1474" s="238"/>
      <c r="B1474" s="519" t="s">
        <v>908</v>
      </c>
      <c r="C1474" s="244"/>
      <c r="D1474" s="252" t="s">
        <v>130</v>
      </c>
      <c r="E1474" s="241"/>
      <c r="F1474" s="241">
        <v>113440</v>
      </c>
    </row>
    <row r="1475" spans="1:6" s="28" customFormat="1" ht="21.75" customHeight="1">
      <c r="A1475" s="238"/>
      <c r="B1475" s="519" t="s">
        <v>909</v>
      </c>
      <c r="C1475" s="244"/>
      <c r="D1475" s="252" t="s">
        <v>130</v>
      </c>
      <c r="E1475" s="241"/>
      <c r="F1475" s="241">
        <v>138000</v>
      </c>
    </row>
    <row r="1476" spans="1:6" s="28" customFormat="1" ht="21.75" customHeight="1">
      <c r="A1476" s="238"/>
      <c r="B1476" s="519" t="s">
        <v>910</v>
      </c>
      <c r="C1476" s="244"/>
      <c r="D1476" s="252" t="s">
        <v>130</v>
      </c>
      <c r="E1476" s="241"/>
      <c r="F1476" s="241">
        <v>182160</v>
      </c>
    </row>
    <row r="1477" spans="1:6" s="28" customFormat="1" ht="21.75" customHeight="1">
      <c r="A1477" s="238"/>
      <c r="B1477" s="519" t="s">
        <v>911</v>
      </c>
      <c r="C1477" s="244"/>
      <c r="D1477" s="252" t="s">
        <v>130</v>
      </c>
      <c r="E1477" s="241"/>
      <c r="F1477" s="241">
        <v>285760</v>
      </c>
    </row>
    <row r="1478" spans="1:6" s="28" customFormat="1" ht="21.75" customHeight="1">
      <c r="A1478" s="238"/>
      <c r="B1478" s="519" t="s">
        <v>912</v>
      </c>
      <c r="C1478" s="244"/>
      <c r="D1478" s="252" t="s">
        <v>130</v>
      </c>
      <c r="E1478" s="241"/>
      <c r="F1478" s="241">
        <v>396000</v>
      </c>
    </row>
    <row r="1479" spans="1:6" s="28" customFormat="1" ht="21.75" customHeight="1">
      <c r="A1479" s="238"/>
      <c r="B1479" s="519" t="s">
        <v>913</v>
      </c>
      <c r="C1479" s="244"/>
      <c r="D1479" s="252" t="s">
        <v>130</v>
      </c>
      <c r="E1479" s="241"/>
      <c r="F1479" s="241">
        <v>423120</v>
      </c>
    </row>
    <row r="1480" spans="1:6" s="28" customFormat="1" ht="21.75" customHeight="1">
      <c r="A1480" s="238"/>
      <c r="B1480" s="519" t="s">
        <v>914</v>
      </c>
      <c r="C1480" s="244"/>
      <c r="D1480" s="252" t="s">
        <v>130</v>
      </c>
      <c r="E1480" s="241"/>
      <c r="F1480" s="241">
        <v>544000</v>
      </c>
    </row>
    <row r="1481" spans="1:6" s="28" customFormat="1" ht="36">
      <c r="A1481" s="238" t="s">
        <v>729</v>
      </c>
      <c r="B1481" s="527" t="s">
        <v>472</v>
      </c>
      <c r="C1481" s="279" t="s">
        <v>610</v>
      </c>
      <c r="D1481" s="252"/>
      <c r="E1481" s="241"/>
      <c r="F1481" s="241"/>
    </row>
    <row r="1482" spans="1:6" s="28" customFormat="1" ht="21.75" customHeight="1">
      <c r="A1482" s="238"/>
      <c r="B1482" s="519" t="s">
        <v>915</v>
      </c>
      <c r="C1482" s="244"/>
      <c r="D1482" s="252" t="s">
        <v>167</v>
      </c>
      <c r="E1482" s="241"/>
      <c r="F1482" s="241">
        <v>22000</v>
      </c>
    </row>
    <row r="1483" spans="1:6" s="28" customFormat="1" ht="21.75" customHeight="1">
      <c r="A1483" s="238"/>
      <c r="B1483" s="519" t="s">
        <v>916</v>
      </c>
      <c r="C1483" s="244"/>
      <c r="D1483" s="252" t="s">
        <v>130</v>
      </c>
      <c r="E1483" s="241"/>
      <c r="F1483" s="241">
        <v>38800</v>
      </c>
    </row>
    <row r="1484" spans="1:6" s="28" customFormat="1" ht="21.75" customHeight="1">
      <c r="A1484" s="238"/>
      <c r="B1484" s="519" t="s">
        <v>917</v>
      </c>
      <c r="C1484" s="244"/>
      <c r="D1484" s="252" t="s">
        <v>130</v>
      </c>
      <c r="E1484" s="241"/>
      <c r="F1484" s="241">
        <v>58160</v>
      </c>
    </row>
    <row r="1485" spans="1:6" s="28" customFormat="1" ht="21.75" customHeight="1">
      <c r="A1485" s="238"/>
      <c r="B1485" s="519" t="s">
        <v>918</v>
      </c>
      <c r="C1485" s="244"/>
      <c r="D1485" s="252" t="s">
        <v>130</v>
      </c>
      <c r="E1485" s="241"/>
      <c r="F1485" s="241">
        <v>143600</v>
      </c>
    </row>
    <row r="1486" spans="1:6" s="28" customFormat="1" ht="21.75" customHeight="1">
      <c r="A1486" s="238"/>
      <c r="B1486" s="519" t="s">
        <v>919</v>
      </c>
      <c r="C1486" s="244"/>
      <c r="D1486" s="252" t="s">
        <v>130</v>
      </c>
      <c r="E1486" s="241"/>
      <c r="F1486" s="241">
        <v>224560</v>
      </c>
    </row>
    <row r="1487" spans="1:6" s="28" customFormat="1" ht="21.75" customHeight="1">
      <c r="A1487" s="238"/>
      <c r="B1487" s="519" t="s">
        <v>920</v>
      </c>
      <c r="C1487" s="244"/>
      <c r="D1487" s="252" t="s">
        <v>130</v>
      </c>
      <c r="E1487" s="241"/>
      <c r="F1487" s="241">
        <v>480000</v>
      </c>
    </row>
    <row r="1488" spans="1:6" s="28" customFormat="1" ht="21.75" customHeight="1">
      <c r="A1488" s="238"/>
      <c r="B1488" s="519" t="s">
        <v>921</v>
      </c>
      <c r="C1488" s="244"/>
      <c r="D1488" s="252" t="s">
        <v>130</v>
      </c>
      <c r="E1488" s="241"/>
      <c r="F1488" s="241">
        <v>672000</v>
      </c>
    </row>
    <row r="1489" spans="1:6" s="28" customFormat="1" ht="36">
      <c r="A1489" s="238" t="s">
        <v>730</v>
      </c>
      <c r="B1489" s="521" t="s">
        <v>473</v>
      </c>
      <c r="C1489" s="279" t="s">
        <v>610</v>
      </c>
      <c r="D1489" s="252"/>
      <c r="E1489" s="241"/>
      <c r="F1489" s="241"/>
    </row>
    <row r="1490" spans="1:6" s="28" customFormat="1" ht="21.75" customHeight="1">
      <c r="A1490" s="238"/>
      <c r="B1490" s="519" t="s">
        <v>901</v>
      </c>
      <c r="C1490" s="244"/>
      <c r="D1490" s="252" t="s">
        <v>167</v>
      </c>
      <c r="E1490" s="241"/>
      <c r="F1490" s="241">
        <v>20800</v>
      </c>
    </row>
    <row r="1491" spans="1:6" s="28" customFormat="1" ht="21.75" customHeight="1">
      <c r="A1491" s="238"/>
      <c r="B1491" s="519" t="s">
        <v>902</v>
      </c>
      <c r="C1491" s="244"/>
      <c r="D1491" s="252" t="s">
        <v>130</v>
      </c>
      <c r="E1491" s="241"/>
      <c r="F1491" s="241">
        <v>22320</v>
      </c>
    </row>
    <row r="1492" spans="1:6" s="28" customFormat="1" ht="21.75" customHeight="1">
      <c r="A1492" s="238"/>
      <c r="B1492" s="519" t="s">
        <v>903</v>
      </c>
      <c r="C1492" s="244"/>
      <c r="D1492" s="252" t="s">
        <v>130</v>
      </c>
      <c r="E1492" s="241"/>
      <c r="F1492" s="241">
        <v>36000</v>
      </c>
    </row>
    <row r="1493" spans="1:6" s="28" customFormat="1" ht="21.75" customHeight="1">
      <c r="A1493" s="238"/>
      <c r="B1493" s="519" t="s">
        <v>904</v>
      </c>
      <c r="C1493" s="244"/>
      <c r="D1493" s="252" t="s">
        <v>130</v>
      </c>
      <c r="E1493" s="241"/>
      <c r="F1493" s="241">
        <v>39920</v>
      </c>
    </row>
    <row r="1494" spans="1:6" s="28" customFormat="1" ht="21.75" customHeight="1">
      <c r="A1494" s="238"/>
      <c r="B1494" s="519" t="s">
        <v>905</v>
      </c>
      <c r="C1494" s="244"/>
      <c r="D1494" s="252" t="s">
        <v>130</v>
      </c>
      <c r="E1494" s="241"/>
      <c r="F1494" s="241">
        <v>48560</v>
      </c>
    </row>
    <row r="1495" spans="1:6" s="28" customFormat="1" ht="21.75" customHeight="1">
      <c r="A1495" s="238"/>
      <c r="B1495" s="519" t="s">
        <v>906</v>
      </c>
      <c r="C1495" s="244"/>
      <c r="D1495" s="252" t="s">
        <v>130</v>
      </c>
      <c r="E1495" s="241"/>
      <c r="F1495" s="241">
        <v>55920</v>
      </c>
    </row>
    <row r="1496" spans="1:6" s="28" customFormat="1" ht="21.75" customHeight="1">
      <c r="A1496" s="238"/>
      <c r="B1496" s="519" t="s">
        <v>907</v>
      </c>
      <c r="C1496" s="244"/>
      <c r="D1496" s="252" t="s">
        <v>130</v>
      </c>
      <c r="E1496" s="241"/>
      <c r="F1496" s="241">
        <v>100000</v>
      </c>
    </row>
    <row r="1497" spans="1:6" s="28" customFormat="1" ht="21.75" customHeight="1">
      <c r="A1497" s="238"/>
      <c r="B1497" s="519" t="s">
        <v>908</v>
      </c>
      <c r="C1497" s="244"/>
      <c r="D1497" s="252" t="s">
        <v>130</v>
      </c>
      <c r="E1497" s="241"/>
      <c r="F1497" s="241">
        <v>127600</v>
      </c>
    </row>
    <row r="1498" spans="1:6" s="28" customFormat="1" ht="21.75" customHeight="1">
      <c r="A1498" s="238"/>
      <c r="B1498" s="519" t="s">
        <v>909</v>
      </c>
      <c r="C1498" s="244"/>
      <c r="D1498" s="252" t="s">
        <v>130</v>
      </c>
      <c r="E1498" s="241"/>
      <c r="F1498" s="241">
        <v>155200</v>
      </c>
    </row>
    <row r="1499" spans="1:6" s="28" customFormat="1" ht="21.75" customHeight="1">
      <c r="A1499" s="238"/>
      <c r="B1499" s="519" t="s">
        <v>910</v>
      </c>
      <c r="C1499" s="244"/>
      <c r="D1499" s="252" t="s">
        <v>130</v>
      </c>
      <c r="E1499" s="241"/>
      <c r="F1499" s="241">
        <v>206400</v>
      </c>
    </row>
    <row r="1500" spans="1:6" s="28" customFormat="1" ht="35.25" customHeight="1">
      <c r="A1500" s="238" t="s">
        <v>734</v>
      </c>
      <c r="B1500" s="527" t="s">
        <v>474</v>
      </c>
      <c r="C1500" s="279" t="s">
        <v>610</v>
      </c>
      <c r="D1500" s="252"/>
      <c r="E1500" s="241"/>
      <c r="F1500" s="241"/>
    </row>
    <row r="1501" spans="1:6" s="28" customFormat="1" ht="21" customHeight="1">
      <c r="A1501" s="238"/>
      <c r="B1501" s="519" t="s">
        <v>915</v>
      </c>
      <c r="C1501" s="244"/>
      <c r="D1501" s="252" t="s">
        <v>167</v>
      </c>
      <c r="E1501" s="241"/>
      <c r="F1501" s="241">
        <v>24240</v>
      </c>
    </row>
    <row r="1502" spans="1:6" s="28" customFormat="1" ht="21" customHeight="1">
      <c r="A1502" s="238"/>
      <c r="B1502" s="519" t="s">
        <v>916</v>
      </c>
      <c r="C1502" s="244"/>
      <c r="D1502" s="252" t="s">
        <v>130</v>
      </c>
      <c r="E1502" s="241"/>
      <c r="F1502" s="241">
        <v>41680</v>
      </c>
    </row>
    <row r="1503" spans="1:6" s="28" customFormat="1" ht="21" customHeight="1">
      <c r="A1503" s="238"/>
      <c r="B1503" s="519" t="s">
        <v>917</v>
      </c>
      <c r="C1503" s="244"/>
      <c r="D1503" s="252" t="s">
        <v>130</v>
      </c>
      <c r="E1503" s="241"/>
      <c r="F1503" s="241">
        <v>61920</v>
      </c>
    </row>
    <row r="1504" spans="1:6" s="28" customFormat="1" ht="21" customHeight="1">
      <c r="A1504" s="238"/>
      <c r="B1504" s="519" t="s">
        <v>918</v>
      </c>
      <c r="C1504" s="244"/>
      <c r="D1504" s="252" t="s">
        <v>130</v>
      </c>
      <c r="E1504" s="241"/>
      <c r="F1504" s="241">
        <v>164000</v>
      </c>
    </row>
    <row r="1505" spans="1:6" s="28" customFormat="1" ht="21" customHeight="1">
      <c r="A1505" s="238"/>
      <c r="B1505" s="519" t="s">
        <v>919</v>
      </c>
      <c r="C1505" s="244"/>
      <c r="D1505" s="252" t="s">
        <v>167</v>
      </c>
      <c r="E1505" s="241"/>
      <c r="F1505" s="241">
        <v>252000</v>
      </c>
    </row>
    <row r="1506" spans="1:6" s="28" customFormat="1" ht="21.75" customHeight="1">
      <c r="A1506" s="238">
        <v>10</v>
      </c>
      <c r="B1506" s="670" t="s">
        <v>137</v>
      </c>
      <c r="C1506" s="659"/>
      <c r="D1506" s="671"/>
      <c r="E1506" s="656"/>
      <c r="F1506" s="656"/>
    </row>
    <row r="1507" spans="1:6" s="28" customFormat="1" ht="21.75" customHeight="1">
      <c r="A1507" s="238"/>
      <c r="B1507" s="316" t="s">
        <v>569</v>
      </c>
      <c r="C1507" s="244"/>
      <c r="D1507" s="258" t="s">
        <v>48</v>
      </c>
      <c r="E1507" s="241"/>
      <c r="F1507" s="241">
        <v>3410000</v>
      </c>
    </row>
    <row r="1508" spans="1:6" s="28" customFormat="1" ht="21.75" customHeight="1">
      <c r="A1508" s="238"/>
      <c r="B1508" s="316" t="s">
        <v>570</v>
      </c>
      <c r="C1508" s="244"/>
      <c r="D1508" s="236" t="s">
        <v>130</v>
      </c>
      <c r="E1508" s="241"/>
      <c r="F1508" s="241">
        <v>7340000</v>
      </c>
    </row>
    <row r="1509" spans="1:6" s="28" customFormat="1" ht="21.75" customHeight="1">
      <c r="A1509" s="238"/>
      <c r="B1509" s="316" t="s">
        <v>571</v>
      </c>
      <c r="C1509" s="244"/>
      <c r="D1509" s="236" t="s">
        <v>130</v>
      </c>
      <c r="E1509" s="241"/>
      <c r="F1509" s="241">
        <v>10230000</v>
      </c>
    </row>
    <row r="1510" spans="1:6" s="28" customFormat="1" ht="21.75" customHeight="1">
      <c r="A1510" s="238"/>
      <c r="B1510" s="316" t="s">
        <v>572</v>
      </c>
      <c r="C1510" s="244"/>
      <c r="D1510" s="236" t="s">
        <v>130</v>
      </c>
      <c r="E1510" s="241"/>
      <c r="F1510" s="241">
        <v>12780000</v>
      </c>
    </row>
    <row r="1511" spans="1:6" s="28" customFormat="1" ht="21.75" customHeight="1">
      <c r="A1511" s="238"/>
      <c r="B1511" s="316" t="s">
        <v>573</v>
      </c>
      <c r="C1511" s="244"/>
      <c r="D1511" s="236" t="s">
        <v>130</v>
      </c>
      <c r="E1511" s="241"/>
      <c r="F1511" s="241">
        <v>15330000</v>
      </c>
    </row>
    <row r="1512" spans="1:6" s="28" customFormat="1" ht="21.75" customHeight="1">
      <c r="A1512" s="238"/>
      <c r="B1512" s="316" t="s">
        <v>574</v>
      </c>
      <c r="C1512" s="244"/>
      <c r="D1512" s="236" t="s">
        <v>130</v>
      </c>
      <c r="E1512" s="241"/>
      <c r="F1512" s="241">
        <v>3780000</v>
      </c>
    </row>
    <row r="1513" spans="1:6" s="28" customFormat="1" ht="21.75" customHeight="1">
      <c r="A1513" s="238"/>
      <c r="B1513" s="316" t="s">
        <v>575</v>
      </c>
      <c r="C1513" s="244"/>
      <c r="D1513" s="236" t="s">
        <v>130</v>
      </c>
      <c r="E1513" s="241"/>
      <c r="F1513" s="241">
        <v>7570000</v>
      </c>
    </row>
    <row r="1514" spans="1:6" s="28" customFormat="1" ht="21.75" customHeight="1">
      <c r="A1514" s="238"/>
      <c r="B1514" s="316" t="s">
        <v>576</v>
      </c>
      <c r="C1514" s="244"/>
      <c r="D1514" s="236" t="s">
        <v>130</v>
      </c>
      <c r="E1514" s="241"/>
      <c r="F1514" s="241">
        <v>10740000</v>
      </c>
    </row>
    <row r="1515" spans="1:6" s="28" customFormat="1" ht="21.75" customHeight="1">
      <c r="A1515" s="238"/>
      <c r="B1515" s="316" t="s">
        <v>577</v>
      </c>
      <c r="C1515" s="244"/>
      <c r="D1515" s="236" t="s">
        <v>130</v>
      </c>
      <c r="E1515" s="241"/>
      <c r="F1515" s="241">
        <v>14130000</v>
      </c>
    </row>
    <row r="1516" spans="1:6" s="28" customFormat="1" ht="21.75" customHeight="1">
      <c r="A1516" s="238"/>
      <c r="B1516" s="316" t="s">
        <v>578</v>
      </c>
      <c r="C1516" s="244"/>
      <c r="D1516" s="236" t="s">
        <v>130</v>
      </c>
      <c r="E1516" s="241"/>
      <c r="F1516" s="241">
        <v>16590000</v>
      </c>
    </row>
    <row r="1517" spans="1:6" s="28" customFormat="1" ht="21">
      <c r="A1517" s="209" t="s">
        <v>773</v>
      </c>
      <c r="B1517" s="388" t="s">
        <v>811</v>
      </c>
      <c r="C1517" s="161"/>
      <c r="D1517" s="158"/>
      <c r="E1517" s="158"/>
      <c r="F1517" s="158"/>
    </row>
    <row r="1518" spans="1:6" s="28" customFormat="1" ht="39">
      <c r="A1518" s="69">
        <v>1</v>
      </c>
      <c r="B1518" s="70" t="s">
        <v>1069</v>
      </c>
      <c r="C1518" s="89"/>
      <c r="D1518" s="71" t="s">
        <v>174</v>
      </c>
      <c r="E1518" s="72"/>
      <c r="F1518" s="72">
        <v>1950000</v>
      </c>
    </row>
    <row r="1519" spans="1:6" s="28" customFormat="1" ht="39">
      <c r="A1519" s="69"/>
      <c r="B1519" s="70" t="s">
        <v>1070</v>
      </c>
      <c r="C1519" s="89"/>
      <c r="D1519" s="71" t="s">
        <v>130</v>
      </c>
      <c r="E1519" s="72"/>
      <c r="F1519" s="72">
        <v>2450000</v>
      </c>
    </row>
    <row r="1520" spans="1:6" s="28" customFormat="1" ht="21">
      <c r="A1520" s="69"/>
      <c r="B1520" s="70" t="s">
        <v>441</v>
      </c>
      <c r="C1520" s="89"/>
      <c r="D1520" s="71" t="s">
        <v>130</v>
      </c>
      <c r="E1520" s="72"/>
      <c r="F1520" s="72">
        <v>400000</v>
      </c>
    </row>
    <row r="1521" spans="1:6" s="28" customFormat="1" ht="21">
      <c r="A1521" s="69"/>
      <c r="B1521" s="70" t="s">
        <v>440</v>
      </c>
      <c r="C1521" s="89"/>
      <c r="D1521" s="71" t="s">
        <v>130</v>
      </c>
      <c r="E1521" s="72"/>
      <c r="F1521" s="72">
        <v>450000</v>
      </c>
    </row>
    <row r="1522" spans="1:6" s="55" customFormat="1" ht="45" customHeight="1">
      <c r="A1522" s="69">
        <v>2</v>
      </c>
      <c r="B1522" s="1041" t="s">
        <v>612</v>
      </c>
      <c r="C1522" s="918"/>
      <c r="D1522" s="918"/>
      <c r="E1522" s="918"/>
      <c r="F1522" s="919"/>
    </row>
    <row r="1523" spans="1:6" s="55" customFormat="1" ht="21.75" customHeight="1">
      <c r="A1523" s="83"/>
      <c r="B1523" s="376" t="s">
        <v>584</v>
      </c>
      <c r="C1523" s="235"/>
      <c r="D1523" s="235" t="s">
        <v>534</v>
      </c>
      <c r="E1523" s="235"/>
      <c r="F1523" s="377">
        <v>220000</v>
      </c>
    </row>
    <row r="1524" spans="1:6" s="55" customFormat="1" ht="21.75" customHeight="1">
      <c r="A1524" s="83"/>
      <c r="B1524" s="376" t="s">
        <v>585</v>
      </c>
      <c r="C1524" s="235"/>
      <c r="D1524" s="235" t="s">
        <v>534</v>
      </c>
      <c r="E1524" s="235"/>
      <c r="F1524" s="377">
        <v>556500</v>
      </c>
    </row>
    <row r="1525" spans="1:6" s="55" customFormat="1" ht="37.5">
      <c r="A1525" s="83"/>
      <c r="B1525" s="378" t="s">
        <v>586</v>
      </c>
      <c r="C1525" s="235"/>
      <c r="D1525" s="235" t="s">
        <v>535</v>
      </c>
      <c r="E1525" s="235"/>
      <c r="F1525" s="377">
        <v>1538900</v>
      </c>
    </row>
    <row r="1526" spans="1:6" s="55" customFormat="1" ht="21">
      <c r="A1526" s="83"/>
      <c r="B1526" s="376" t="s">
        <v>613</v>
      </c>
      <c r="C1526" s="235"/>
      <c r="D1526" s="235" t="s">
        <v>535</v>
      </c>
      <c r="E1526" s="235"/>
      <c r="F1526" s="377">
        <v>1225400</v>
      </c>
    </row>
    <row r="1527" spans="1:6" s="55" customFormat="1" ht="42" customHeight="1">
      <c r="A1527" s="83"/>
      <c r="B1527" s="378" t="s">
        <v>587</v>
      </c>
      <c r="C1527" s="235"/>
      <c r="D1527" s="235" t="s">
        <v>534</v>
      </c>
      <c r="E1527" s="235"/>
      <c r="F1527" s="377">
        <v>2695000</v>
      </c>
    </row>
    <row r="1528" spans="1:6" s="55" customFormat="1" ht="21.75" customHeight="1">
      <c r="A1528" s="83"/>
      <c r="B1528" s="376" t="s">
        <v>588</v>
      </c>
      <c r="C1528" s="235"/>
      <c r="D1528" s="235" t="s">
        <v>534</v>
      </c>
      <c r="E1528" s="235"/>
      <c r="F1528" s="377">
        <v>276100</v>
      </c>
    </row>
    <row r="1529" spans="1:6" s="55" customFormat="1" ht="21.75" customHeight="1">
      <c r="A1529" s="83"/>
      <c r="B1529" s="376" t="s">
        <v>583</v>
      </c>
      <c r="C1529" s="235"/>
      <c r="D1529" s="235" t="s">
        <v>534</v>
      </c>
      <c r="E1529" s="235"/>
      <c r="F1529" s="377">
        <v>336300</v>
      </c>
    </row>
    <row r="1530" spans="1:6" s="55" customFormat="1" ht="21.75" customHeight="1">
      <c r="A1530" s="209" t="s">
        <v>803</v>
      </c>
      <c r="B1530" s="533" t="s">
        <v>812</v>
      </c>
      <c r="C1530" s="522"/>
      <c r="D1530" s="522"/>
      <c r="E1530" s="522"/>
      <c r="F1530" s="523"/>
    </row>
    <row r="1531" spans="1:6" s="55" customFormat="1" ht="21.75" customHeight="1">
      <c r="A1531" s="236">
        <v>1</v>
      </c>
      <c r="B1531" s="328" t="s">
        <v>217</v>
      </c>
      <c r="C1531" s="288"/>
      <c r="D1531" s="268" t="s">
        <v>59</v>
      </c>
      <c r="E1531" s="289"/>
      <c r="F1531" s="289">
        <v>2800</v>
      </c>
    </row>
    <row r="1532" spans="1:6" s="55" customFormat="1" ht="21.75" customHeight="1">
      <c r="A1532" s="236">
        <v>2</v>
      </c>
      <c r="B1532" s="328" t="s">
        <v>121</v>
      </c>
      <c r="C1532" s="288"/>
      <c r="D1532" s="268" t="s">
        <v>130</v>
      </c>
      <c r="E1532" s="289"/>
      <c r="F1532" s="289">
        <v>1200</v>
      </c>
    </row>
    <row r="1533" spans="1:6" s="55" customFormat="1" ht="21.75" customHeight="1">
      <c r="A1533" s="236">
        <v>3</v>
      </c>
      <c r="B1533" s="328" t="s">
        <v>91</v>
      </c>
      <c r="C1533" s="288"/>
      <c r="D1533" s="268" t="s">
        <v>130</v>
      </c>
      <c r="E1533" s="289"/>
      <c r="F1533" s="289">
        <v>1400</v>
      </c>
    </row>
    <row r="1534" spans="1:6" s="55" customFormat="1" ht="21.75" customHeight="1">
      <c r="A1534" s="236">
        <v>4</v>
      </c>
      <c r="B1534" s="328" t="s">
        <v>177</v>
      </c>
      <c r="C1534" s="288"/>
      <c r="D1534" s="268" t="s">
        <v>130</v>
      </c>
      <c r="E1534" s="289"/>
      <c r="F1534" s="289">
        <v>2600</v>
      </c>
    </row>
    <row r="1535" spans="1:6" s="55" customFormat="1" ht="21.75" customHeight="1">
      <c r="A1535" s="236">
        <v>5</v>
      </c>
      <c r="B1535" s="253" t="s">
        <v>201</v>
      </c>
      <c r="C1535" s="244"/>
      <c r="D1535" s="236" t="s">
        <v>59</v>
      </c>
      <c r="E1535" s="241"/>
      <c r="F1535" s="241">
        <v>29000</v>
      </c>
    </row>
    <row r="1536" spans="1:6" s="55" customFormat="1" ht="21.75" customHeight="1">
      <c r="A1536" s="236">
        <v>6</v>
      </c>
      <c r="B1536" s="253" t="s">
        <v>87</v>
      </c>
      <c r="C1536" s="244"/>
      <c r="D1536" s="236" t="s">
        <v>59</v>
      </c>
      <c r="E1536" s="241"/>
      <c r="F1536" s="241">
        <v>42000</v>
      </c>
    </row>
    <row r="1537" spans="1:6" s="55" customFormat="1" ht="21.75" customHeight="1">
      <c r="A1537" s="236">
        <v>7</v>
      </c>
      <c r="B1537" s="253" t="s">
        <v>1333</v>
      </c>
      <c r="C1537" s="244"/>
      <c r="D1537" s="236" t="s">
        <v>59</v>
      </c>
      <c r="E1537" s="241"/>
      <c r="F1537" s="241">
        <v>18000</v>
      </c>
    </row>
    <row r="1538" spans="1:6" s="55" customFormat="1" ht="21.75" customHeight="1">
      <c r="A1538" s="236">
        <v>8</v>
      </c>
      <c r="B1538" s="253" t="s">
        <v>99</v>
      </c>
      <c r="C1538" s="251"/>
      <c r="D1538" s="236" t="s">
        <v>130</v>
      </c>
      <c r="E1538" s="241"/>
      <c r="F1538" s="241">
        <v>16000</v>
      </c>
    </row>
    <row r="1539" spans="1:6" s="55" customFormat="1" ht="21.75" customHeight="1">
      <c r="A1539" s="236">
        <v>9</v>
      </c>
      <c r="B1539" s="253" t="s">
        <v>40</v>
      </c>
      <c r="C1539" s="251"/>
      <c r="D1539" s="236" t="s">
        <v>130</v>
      </c>
      <c r="E1539" s="241"/>
      <c r="F1539" s="241">
        <v>18000</v>
      </c>
    </row>
    <row r="1540" spans="1:6" s="55" customFormat="1" ht="21.75" customHeight="1">
      <c r="A1540" s="236">
        <v>10</v>
      </c>
      <c r="B1540" s="253" t="s">
        <v>84</v>
      </c>
      <c r="C1540" s="251"/>
      <c r="D1540" s="236" t="s">
        <v>130</v>
      </c>
      <c r="E1540" s="241"/>
      <c r="F1540" s="241">
        <v>35000</v>
      </c>
    </row>
    <row r="1541" spans="1:6" s="55" customFormat="1" ht="21.75" customHeight="1">
      <c r="A1541" s="236">
        <v>11</v>
      </c>
      <c r="B1541" s="253" t="s">
        <v>43</v>
      </c>
      <c r="C1541" s="251"/>
      <c r="D1541" s="236" t="s">
        <v>130</v>
      </c>
      <c r="E1541" s="241"/>
      <c r="F1541" s="241">
        <v>65000</v>
      </c>
    </row>
    <row r="1542" spans="1:6" s="55" customFormat="1" ht="21.75" customHeight="1">
      <c r="A1542" s="236">
        <v>12</v>
      </c>
      <c r="B1542" s="253" t="s">
        <v>128</v>
      </c>
      <c r="C1542" s="251"/>
      <c r="D1542" s="236" t="s">
        <v>130</v>
      </c>
      <c r="E1542" s="241"/>
      <c r="F1542" s="241">
        <v>26600</v>
      </c>
    </row>
    <row r="1543" spans="1:6" s="55" customFormat="1" ht="21.75" customHeight="1">
      <c r="A1543" s="236">
        <v>13</v>
      </c>
      <c r="B1543" s="253" t="s">
        <v>46</v>
      </c>
      <c r="C1543" s="251"/>
      <c r="D1543" s="236" t="s">
        <v>130</v>
      </c>
      <c r="E1543" s="241"/>
      <c r="F1543" s="241">
        <v>36800</v>
      </c>
    </row>
    <row r="1544" spans="1:6" s="55" customFormat="1" ht="21.75" customHeight="1">
      <c r="A1544" s="236">
        <v>14</v>
      </c>
      <c r="B1544" s="253" t="s">
        <v>55</v>
      </c>
      <c r="C1544" s="251"/>
      <c r="D1544" s="236" t="s">
        <v>7</v>
      </c>
      <c r="E1544" s="241"/>
      <c r="F1544" s="241">
        <v>1000</v>
      </c>
    </row>
    <row r="1545" spans="1:6" s="55" customFormat="1" ht="21.75" customHeight="1">
      <c r="A1545" s="236">
        <v>15</v>
      </c>
      <c r="B1545" s="253" t="s">
        <v>1334</v>
      </c>
      <c r="C1545" s="251"/>
      <c r="D1545" s="236" t="s">
        <v>59</v>
      </c>
      <c r="E1545" s="241"/>
      <c r="F1545" s="241">
        <v>19000</v>
      </c>
    </row>
    <row r="1546" spans="1:6" s="55" customFormat="1" ht="21.75" customHeight="1">
      <c r="A1546" s="236">
        <v>16</v>
      </c>
      <c r="B1546" s="253" t="s">
        <v>132</v>
      </c>
      <c r="C1546" s="251"/>
      <c r="D1546" s="236" t="s">
        <v>130</v>
      </c>
      <c r="E1546" s="241"/>
      <c r="F1546" s="241">
        <v>20000</v>
      </c>
    </row>
    <row r="1547" spans="1:6" s="55" customFormat="1" ht="21.75" customHeight="1">
      <c r="A1547" s="236">
        <v>17</v>
      </c>
      <c r="B1547" s="253" t="s">
        <v>64</v>
      </c>
      <c r="C1547" s="251"/>
      <c r="D1547" s="236" t="s">
        <v>39</v>
      </c>
      <c r="E1547" s="241"/>
      <c r="F1547" s="241">
        <v>60000</v>
      </c>
    </row>
    <row r="1548" spans="1:6" s="55" customFormat="1" ht="21.75" customHeight="1">
      <c r="A1548" s="236">
        <v>18</v>
      </c>
      <c r="B1548" s="253" t="s">
        <v>65</v>
      </c>
      <c r="C1548" s="251"/>
      <c r="D1548" s="236" t="s">
        <v>39</v>
      </c>
      <c r="E1548" s="241"/>
      <c r="F1548" s="241">
        <v>70000</v>
      </c>
    </row>
    <row r="1549" spans="1:6" s="55" customFormat="1" ht="21.75" customHeight="1">
      <c r="A1549" s="236">
        <v>19</v>
      </c>
      <c r="B1549" s="253" t="s">
        <v>1080</v>
      </c>
      <c r="C1549" s="251"/>
      <c r="D1549" s="236" t="s">
        <v>380</v>
      </c>
      <c r="E1549" s="241"/>
      <c r="F1549" s="241">
        <v>60000</v>
      </c>
    </row>
    <row r="1550" spans="1:6" s="55" customFormat="1" ht="21.75" customHeight="1">
      <c r="A1550" s="236">
        <v>20</v>
      </c>
      <c r="B1550" s="253" t="s">
        <v>90</v>
      </c>
      <c r="C1550" s="244"/>
      <c r="D1550" s="236" t="s">
        <v>59</v>
      </c>
      <c r="E1550" s="241"/>
      <c r="F1550" s="241">
        <v>47000</v>
      </c>
    </row>
    <row r="1551" spans="1:6" s="55" customFormat="1" ht="21.75" customHeight="1">
      <c r="A1551" s="236">
        <v>21</v>
      </c>
      <c r="B1551" s="253" t="s">
        <v>81</v>
      </c>
      <c r="C1551" s="244"/>
      <c r="D1551" s="236" t="s">
        <v>59</v>
      </c>
      <c r="E1551" s="241"/>
      <c r="F1551" s="241">
        <v>100000</v>
      </c>
    </row>
    <row r="1552" spans="1:6" s="55" customFormat="1" ht="40.5" customHeight="1">
      <c r="A1552" s="284">
        <v>22</v>
      </c>
      <c r="B1552" s="986" t="s">
        <v>1091</v>
      </c>
      <c r="C1552" s="986"/>
      <c r="D1552" s="986"/>
      <c r="E1552" s="986"/>
      <c r="F1552" s="986"/>
    </row>
    <row r="1553" spans="1:6" s="55" customFormat="1" ht="21.75" customHeight="1">
      <c r="A1553" s="258" t="s">
        <v>770</v>
      </c>
      <c r="B1553" s="329" t="s">
        <v>1796</v>
      </c>
      <c r="C1553" s="330" t="s">
        <v>545</v>
      </c>
      <c r="D1553" s="330" t="s">
        <v>62</v>
      </c>
      <c r="E1553" s="476"/>
      <c r="F1553" s="331">
        <v>22000</v>
      </c>
    </row>
    <row r="1554" spans="1:6" s="55" customFormat="1" ht="21.75" customHeight="1">
      <c r="A1554" s="258" t="s">
        <v>771</v>
      </c>
      <c r="B1554" s="329" t="s">
        <v>1797</v>
      </c>
      <c r="C1554" s="330" t="s">
        <v>545</v>
      </c>
      <c r="D1554" s="330" t="s">
        <v>62</v>
      </c>
      <c r="E1554" s="476"/>
      <c r="F1554" s="331">
        <v>47000</v>
      </c>
    </row>
    <row r="1555" spans="1:6" s="55" customFormat="1" ht="53.25" customHeight="1">
      <c r="A1555" s="284">
        <v>23</v>
      </c>
      <c r="B1555" s="989" t="s">
        <v>1890</v>
      </c>
      <c r="C1555" s="990"/>
      <c r="D1555" s="990"/>
      <c r="E1555" s="990"/>
      <c r="F1555" s="991"/>
    </row>
    <row r="1556" spans="1:6" s="55" customFormat="1" ht="21.75" customHeight="1">
      <c r="A1556" s="258"/>
      <c r="B1556" s="679" t="s">
        <v>883</v>
      </c>
      <c r="C1556" s="330"/>
      <c r="D1556" s="330"/>
      <c r="E1556" s="476"/>
      <c r="F1556" s="331"/>
    </row>
    <row r="1557" spans="1:6" s="55" customFormat="1" ht="21.75" customHeight="1">
      <c r="A1557" s="258" t="s">
        <v>770</v>
      </c>
      <c r="B1557" s="329" t="s">
        <v>881</v>
      </c>
      <c r="C1557" s="330"/>
      <c r="D1557" s="330" t="s">
        <v>62</v>
      </c>
      <c r="E1557" s="451"/>
      <c r="F1557" s="451">
        <v>16700</v>
      </c>
    </row>
    <row r="1558" spans="1:6" s="55" customFormat="1" ht="21.75" customHeight="1">
      <c r="A1558" s="258" t="s">
        <v>771</v>
      </c>
      <c r="B1558" s="329" t="s">
        <v>1301</v>
      </c>
      <c r="C1558" s="330"/>
      <c r="D1558" s="330" t="s">
        <v>62</v>
      </c>
      <c r="E1558" s="451"/>
      <c r="F1558" s="451">
        <v>18700</v>
      </c>
    </row>
    <row r="1559" spans="1:6" s="55" customFormat="1" ht="21.75" customHeight="1">
      <c r="A1559" s="258" t="s">
        <v>775</v>
      </c>
      <c r="B1559" s="329" t="s">
        <v>1302</v>
      </c>
      <c r="C1559" s="330"/>
      <c r="D1559" s="330" t="s">
        <v>62</v>
      </c>
      <c r="E1559" s="451"/>
      <c r="F1559" s="451">
        <v>20800</v>
      </c>
    </row>
    <row r="1560" spans="1:6" s="55" customFormat="1" ht="21.75" customHeight="1">
      <c r="A1560" s="258" t="s">
        <v>776</v>
      </c>
      <c r="B1560" s="329" t="s">
        <v>1303</v>
      </c>
      <c r="C1560" s="330"/>
      <c r="D1560" s="330" t="s">
        <v>62</v>
      </c>
      <c r="E1560" s="451"/>
      <c r="F1560" s="451">
        <v>22000</v>
      </c>
    </row>
    <row r="1561" spans="1:6" s="55" customFormat="1" ht="21.75" customHeight="1">
      <c r="A1561" s="258" t="s">
        <v>777</v>
      </c>
      <c r="B1561" s="329" t="s">
        <v>1304</v>
      </c>
      <c r="C1561" s="330"/>
      <c r="D1561" s="330" t="s">
        <v>62</v>
      </c>
      <c r="E1561" s="451"/>
      <c r="F1561" s="451">
        <v>28500</v>
      </c>
    </row>
    <row r="1562" spans="1:6" s="55" customFormat="1" ht="21.75" customHeight="1">
      <c r="A1562" s="258" t="s">
        <v>778</v>
      </c>
      <c r="B1562" s="329" t="s">
        <v>1305</v>
      </c>
      <c r="C1562" s="330"/>
      <c r="D1562" s="330" t="s">
        <v>62</v>
      </c>
      <c r="E1562" s="451"/>
      <c r="F1562" s="451">
        <v>31200</v>
      </c>
    </row>
    <row r="1563" spans="1:6" s="55" customFormat="1" ht="21.75" customHeight="1">
      <c r="A1563" s="258" t="s">
        <v>779</v>
      </c>
      <c r="B1563" s="329" t="s">
        <v>1306</v>
      </c>
      <c r="C1563" s="330"/>
      <c r="D1563" s="330" t="s">
        <v>62</v>
      </c>
      <c r="E1563" s="451"/>
      <c r="F1563" s="451">
        <v>37700</v>
      </c>
    </row>
    <row r="1564" spans="1:6" s="55" customFormat="1" ht="21.75" customHeight="1">
      <c r="A1564" s="258" t="s">
        <v>780</v>
      </c>
      <c r="B1564" s="329" t="s">
        <v>1307</v>
      </c>
      <c r="C1564" s="330"/>
      <c r="D1564" s="330" t="s">
        <v>62</v>
      </c>
      <c r="E1564" s="451"/>
      <c r="F1564" s="451">
        <v>42500</v>
      </c>
    </row>
    <row r="1565" spans="1:6" s="55" customFormat="1" ht="39.75" customHeight="1">
      <c r="A1565" s="284">
        <v>24</v>
      </c>
      <c r="B1565" s="986" t="s">
        <v>1684</v>
      </c>
      <c r="C1565" s="986"/>
      <c r="D1565" s="986"/>
      <c r="E1565" s="986"/>
      <c r="F1565" s="986"/>
    </row>
    <row r="1566" spans="1:6" s="55" customFormat="1" ht="21.75" customHeight="1">
      <c r="A1566" s="258"/>
      <c r="B1566" s="719" t="s">
        <v>1710</v>
      </c>
      <c r="C1566" s="330"/>
      <c r="D1566" s="330"/>
      <c r="E1566" s="476"/>
      <c r="F1566" s="331"/>
    </row>
    <row r="1567" spans="1:6" s="55" customFormat="1" ht="21.75" customHeight="1">
      <c r="A1567" s="258" t="s">
        <v>770</v>
      </c>
      <c r="B1567" s="329" t="s">
        <v>1798</v>
      </c>
      <c r="C1567" s="330"/>
      <c r="D1567" s="330" t="s">
        <v>62</v>
      </c>
      <c r="E1567" s="451"/>
      <c r="F1567" s="331">
        <v>10500</v>
      </c>
    </row>
    <row r="1568" spans="1:6" s="55" customFormat="1" ht="21.75" customHeight="1">
      <c r="A1568" s="258" t="s">
        <v>771</v>
      </c>
      <c r="B1568" s="329" t="s">
        <v>1799</v>
      </c>
      <c r="C1568" s="330"/>
      <c r="D1568" s="330" t="s">
        <v>62</v>
      </c>
      <c r="E1568" s="451"/>
      <c r="F1568" s="302">
        <v>11500</v>
      </c>
    </row>
    <row r="1569" spans="1:6" s="55" customFormat="1" ht="21.75" customHeight="1">
      <c r="A1569" s="258" t="s">
        <v>775</v>
      </c>
      <c r="B1569" s="329" t="s">
        <v>1800</v>
      </c>
      <c r="C1569" s="330"/>
      <c r="D1569" s="330" t="s">
        <v>62</v>
      </c>
      <c r="E1569" s="451"/>
      <c r="F1569" s="302">
        <v>12500</v>
      </c>
    </row>
    <row r="1570" spans="1:6" s="55" customFormat="1" ht="21.75" customHeight="1">
      <c r="A1570" s="258" t="s">
        <v>776</v>
      </c>
      <c r="B1570" s="329" t="s">
        <v>1801</v>
      </c>
      <c r="C1570" s="330"/>
      <c r="D1570" s="330" t="s">
        <v>62</v>
      </c>
      <c r="E1570" s="451"/>
      <c r="F1570" s="302">
        <v>14800</v>
      </c>
    </row>
    <row r="1571" spans="1:6" s="55" customFormat="1" ht="21.75" customHeight="1">
      <c r="A1571" s="258" t="s">
        <v>777</v>
      </c>
      <c r="B1571" s="329" t="s">
        <v>1802</v>
      </c>
      <c r="C1571" s="330"/>
      <c r="D1571" s="330" t="s">
        <v>62</v>
      </c>
      <c r="E1571" s="451"/>
      <c r="F1571" s="302">
        <v>16300</v>
      </c>
    </row>
    <row r="1572" spans="1:6" s="55" customFormat="1" ht="21.75" customHeight="1">
      <c r="A1572" s="258" t="s">
        <v>778</v>
      </c>
      <c r="B1572" s="329" t="s">
        <v>1803</v>
      </c>
      <c r="C1572" s="330"/>
      <c r="D1572" s="330" t="s">
        <v>62</v>
      </c>
      <c r="E1572" s="451"/>
      <c r="F1572" s="302">
        <v>20500</v>
      </c>
    </row>
    <row r="1573" spans="1:6" s="55" customFormat="1" ht="21.75" customHeight="1">
      <c r="A1573" s="258" t="s">
        <v>779</v>
      </c>
      <c r="B1573" s="329" t="s">
        <v>1804</v>
      </c>
      <c r="C1573" s="330"/>
      <c r="D1573" s="330" t="s">
        <v>62</v>
      </c>
      <c r="E1573" s="451"/>
      <c r="F1573" s="302">
        <v>22500</v>
      </c>
    </row>
    <row r="1574" spans="1:6" s="55" customFormat="1" ht="21.75" customHeight="1">
      <c r="A1574" s="258" t="s">
        <v>780</v>
      </c>
      <c r="B1574" s="329" t="s">
        <v>1805</v>
      </c>
      <c r="C1574" s="330"/>
      <c r="D1574" s="330" t="s">
        <v>62</v>
      </c>
      <c r="E1574" s="451"/>
      <c r="F1574" s="302">
        <v>26000</v>
      </c>
    </row>
    <row r="1575" spans="1:6" s="55" customFormat="1" ht="21.75" customHeight="1">
      <c r="A1575" s="258" t="s">
        <v>781</v>
      </c>
      <c r="B1575" s="329" t="s">
        <v>1806</v>
      </c>
      <c r="C1575" s="330"/>
      <c r="D1575" s="330" t="s">
        <v>62</v>
      </c>
      <c r="E1575" s="451"/>
      <c r="F1575" s="302">
        <v>32000</v>
      </c>
    </row>
    <row r="1576" spans="1:6" s="55" customFormat="1" ht="21.75" customHeight="1">
      <c r="A1576" s="258" t="s">
        <v>882</v>
      </c>
      <c r="B1576" s="329" t="s">
        <v>1807</v>
      </c>
      <c r="C1576" s="330"/>
      <c r="D1576" s="330" t="s">
        <v>62</v>
      </c>
      <c r="E1576" s="451"/>
      <c r="F1576" s="302">
        <v>40200</v>
      </c>
    </row>
    <row r="1577" spans="1:6" s="55" customFormat="1" ht="21.75" customHeight="1">
      <c r="A1577" s="258" t="s">
        <v>893</v>
      </c>
      <c r="B1577" s="329" t="s">
        <v>1808</v>
      </c>
      <c r="C1577" s="330"/>
      <c r="D1577" s="330" t="s">
        <v>62</v>
      </c>
      <c r="E1577" s="451"/>
      <c r="F1577" s="302">
        <v>48700</v>
      </c>
    </row>
    <row r="1578" spans="1:6" s="55" customFormat="1" ht="21.75" customHeight="1">
      <c r="A1578" s="258" t="s">
        <v>167</v>
      </c>
      <c r="B1578" s="329" t="s">
        <v>1809</v>
      </c>
      <c r="C1578" s="330"/>
      <c r="D1578" s="330" t="s">
        <v>62</v>
      </c>
      <c r="E1578" s="451"/>
      <c r="F1578" s="302">
        <v>56000</v>
      </c>
    </row>
    <row r="1579" spans="1:6" s="55" customFormat="1" ht="21.75" customHeight="1">
      <c r="A1579" s="258" t="s">
        <v>894</v>
      </c>
      <c r="B1579" s="329" t="s">
        <v>1810</v>
      </c>
      <c r="C1579" s="330"/>
      <c r="D1579" s="330" t="s">
        <v>62</v>
      </c>
      <c r="E1579" s="451"/>
      <c r="F1579" s="302">
        <v>63000</v>
      </c>
    </row>
    <row r="1580" spans="1:6" s="55" customFormat="1" ht="42" customHeight="1">
      <c r="A1580" s="284">
        <v>25</v>
      </c>
      <c r="B1580" s="1080" t="s">
        <v>1560</v>
      </c>
      <c r="C1580" s="1081"/>
      <c r="D1580" s="1081"/>
      <c r="E1580" s="1081"/>
      <c r="F1580" s="1082"/>
    </row>
    <row r="1581" spans="1:6" s="55" customFormat="1" ht="41.25" customHeight="1">
      <c r="A1581" s="258"/>
      <c r="B1581" s="685" t="s">
        <v>1551</v>
      </c>
      <c r="C1581" s="708"/>
      <c r="D1581" s="708" t="s">
        <v>48</v>
      </c>
      <c r="E1581" s="709"/>
      <c r="F1581" s="302">
        <v>4200</v>
      </c>
    </row>
    <row r="1582" spans="1:6" s="55" customFormat="1" ht="40.5" customHeight="1">
      <c r="A1582" s="284">
        <v>26</v>
      </c>
      <c r="B1582" s="1080" t="s">
        <v>1060</v>
      </c>
      <c r="C1582" s="1081"/>
      <c r="D1582" s="1081"/>
      <c r="E1582" s="1081"/>
      <c r="F1582" s="1082"/>
    </row>
    <row r="1583" spans="1:6" s="55" customFormat="1" ht="21.75" customHeight="1">
      <c r="A1583" s="284"/>
      <c r="B1583" s="332" t="s">
        <v>347</v>
      </c>
      <c r="C1583" s="333"/>
      <c r="D1583" s="275" t="s">
        <v>63</v>
      </c>
      <c r="E1583" s="302"/>
      <c r="F1583" s="302">
        <v>4158000</v>
      </c>
    </row>
    <row r="1584" spans="1:6" s="55" customFormat="1" ht="21.75" customHeight="1">
      <c r="A1584" s="182" t="s">
        <v>813</v>
      </c>
      <c r="B1584" s="177" t="s">
        <v>814</v>
      </c>
      <c r="C1584" s="173"/>
      <c r="D1584" s="174"/>
      <c r="E1584" s="168"/>
      <c r="F1584" s="168"/>
    </row>
    <row r="1585" spans="1:6" s="55" customFormat="1" ht="21.75" customHeight="1">
      <c r="A1585" s="509">
        <v>1</v>
      </c>
      <c r="B1585" s="372" t="s">
        <v>1850</v>
      </c>
      <c r="C1585" s="122"/>
      <c r="D1585" s="123"/>
      <c r="E1585" s="136"/>
      <c r="F1585" s="136"/>
    </row>
    <row r="1586" spans="1:6" s="55" customFormat="1" ht="21.75" customHeight="1">
      <c r="A1586" s="120"/>
      <c r="B1586" s="121" t="s">
        <v>1071</v>
      </c>
      <c r="C1586" s="40"/>
      <c r="D1586" s="104" t="s">
        <v>133</v>
      </c>
      <c r="E1586" s="137"/>
      <c r="F1586" s="137">
        <v>19230</v>
      </c>
    </row>
    <row r="1587" spans="1:6" s="55" customFormat="1" ht="21.75" customHeight="1">
      <c r="A1587" s="120"/>
      <c r="B1587" s="121" t="s">
        <v>1554</v>
      </c>
      <c r="C1587" s="40"/>
      <c r="D1587" s="104" t="s">
        <v>133</v>
      </c>
      <c r="E1587" s="137"/>
      <c r="F1587" s="457">
        <v>16650</v>
      </c>
    </row>
    <row r="1588" spans="1:6" s="55" customFormat="1" ht="18.75" customHeight="1">
      <c r="A1588" s="124"/>
      <c r="B1588" s="125" t="s">
        <v>1512</v>
      </c>
      <c r="C1588" s="126"/>
      <c r="D1588" s="127" t="s">
        <v>133</v>
      </c>
      <c r="E1588" s="138"/>
      <c r="F1588" s="138">
        <v>15610</v>
      </c>
    </row>
    <row r="1589" spans="1:6" s="55" customFormat="1" ht="18.75" customHeight="1">
      <c r="A1589" s="509">
        <v>2</v>
      </c>
      <c r="B1589" s="372" t="s">
        <v>1886</v>
      </c>
      <c r="C1589" s="122"/>
      <c r="D1589" s="123"/>
      <c r="E1589" s="136"/>
      <c r="F1589" s="136"/>
    </row>
    <row r="1590" spans="1:6" s="55" customFormat="1" ht="18.75" customHeight="1">
      <c r="A1590" s="120"/>
      <c r="B1590" s="121" t="s">
        <v>1071</v>
      </c>
      <c r="C1590" s="40"/>
      <c r="D1590" s="104" t="s">
        <v>133</v>
      </c>
      <c r="E1590" s="137"/>
      <c r="F1590" s="137">
        <v>19650</v>
      </c>
    </row>
    <row r="1591" spans="1:6" s="55" customFormat="1" ht="18.75" customHeight="1">
      <c r="A1591" s="120"/>
      <c r="B1591" s="121" t="s">
        <v>1554</v>
      </c>
      <c r="C1591" s="40"/>
      <c r="D1591" s="104" t="s">
        <v>133</v>
      </c>
      <c r="E1591" s="137"/>
      <c r="F1591" s="457">
        <v>16940</v>
      </c>
    </row>
    <row r="1592" spans="1:6" s="55" customFormat="1" ht="18.75" customHeight="1">
      <c r="A1592" s="124"/>
      <c r="B1592" s="125" t="s">
        <v>1512</v>
      </c>
      <c r="C1592" s="126"/>
      <c r="D1592" s="127" t="s">
        <v>133</v>
      </c>
      <c r="E1592" s="138"/>
      <c r="F1592" s="138">
        <v>15930</v>
      </c>
    </row>
    <row r="1593" spans="1:6" s="55" customFormat="1" ht="18.75" customHeight="1">
      <c r="A1593" s="509">
        <v>3</v>
      </c>
      <c r="B1593" s="372" t="s">
        <v>1887</v>
      </c>
      <c r="C1593" s="122"/>
      <c r="D1593" s="123"/>
      <c r="E1593" s="136"/>
      <c r="F1593" s="136"/>
    </row>
    <row r="1594" spans="1:6" s="55" customFormat="1" ht="18.75" customHeight="1">
      <c r="A1594" s="120"/>
      <c r="B1594" s="121" t="s">
        <v>1071</v>
      </c>
      <c r="C1594" s="40"/>
      <c r="D1594" s="104" t="s">
        <v>133</v>
      </c>
      <c r="E1594" s="137"/>
      <c r="F1594" s="137">
        <v>20270</v>
      </c>
    </row>
    <row r="1595" spans="1:6" s="55" customFormat="1" ht="18.75" customHeight="1">
      <c r="A1595" s="120"/>
      <c r="B1595" s="121" t="s">
        <v>1554</v>
      </c>
      <c r="C1595" s="40"/>
      <c r="D1595" s="104" t="s">
        <v>133</v>
      </c>
      <c r="E1595" s="137"/>
      <c r="F1595" s="457">
        <v>16990</v>
      </c>
    </row>
    <row r="1596" spans="1:6" s="55" customFormat="1" ht="18.75" customHeight="1">
      <c r="A1596" s="124"/>
      <c r="B1596" s="125" t="s">
        <v>1512</v>
      </c>
      <c r="C1596" s="126"/>
      <c r="D1596" s="127" t="s">
        <v>133</v>
      </c>
      <c r="E1596" s="138"/>
      <c r="F1596" s="138">
        <v>15950</v>
      </c>
    </row>
    <row r="1597" s="28" customFormat="1" ht="16.5"/>
    <row r="1598" s="28" customFormat="1" ht="16.5"/>
    <row r="1599" s="28" customFormat="1" ht="16.5"/>
    <row r="1600" s="28" customFormat="1" ht="16.5"/>
    <row r="1601" s="28" customFormat="1" ht="18">
      <c r="A1601" s="61"/>
    </row>
    <row r="1602" s="28" customFormat="1" ht="18">
      <c r="A1602" s="61"/>
    </row>
    <row r="1603" s="28" customFormat="1" ht="18">
      <c r="A1603" s="61"/>
    </row>
    <row r="1604" s="28" customFormat="1" ht="18">
      <c r="A1604" s="61"/>
    </row>
    <row r="1605" s="28" customFormat="1" ht="18">
      <c r="A1605" s="61"/>
    </row>
    <row r="1606" s="28" customFormat="1" ht="18">
      <c r="A1606" s="61"/>
    </row>
    <row r="1607" s="57" customFormat="1" ht="18">
      <c r="A1607" s="61"/>
    </row>
    <row r="1608" s="57" customFormat="1" ht="18">
      <c r="A1608" s="61"/>
    </row>
    <row r="1609" s="57" customFormat="1" ht="18">
      <c r="A1609" s="61"/>
    </row>
    <row r="1610" spans="1:6" s="28" customFormat="1" ht="18">
      <c r="A1610" s="61"/>
      <c r="B1610" s="56"/>
      <c r="C1610" s="88"/>
      <c r="D1610" s="62"/>
      <c r="E1610" s="63"/>
      <c r="F1610" s="63"/>
    </row>
    <row r="1611" spans="1:6" s="28" customFormat="1" ht="18">
      <c r="A1611" s="61"/>
      <c r="B1611" s="56"/>
      <c r="C1611" s="88"/>
      <c r="D1611" s="62"/>
      <c r="E1611" s="63"/>
      <c r="F1611" s="63"/>
    </row>
    <row r="1612" spans="1:6" s="28" customFormat="1" ht="18">
      <c r="A1612" s="61"/>
      <c r="B1612" s="56"/>
      <c r="C1612" s="88"/>
      <c r="D1612" s="62"/>
      <c r="E1612" s="63"/>
      <c r="F1612" s="63"/>
    </row>
    <row r="1613" spans="1:6" s="28" customFormat="1" ht="18">
      <c r="A1613" s="61"/>
      <c r="B1613" s="56"/>
      <c r="C1613" s="88"/>
      <c r="D1613" s="62"/>
      <c r="E1613" s="63"/>
      <c r="F1613" s="63"/>
    </row>
    <row r="1614" spans="1:6" s="28" customFormat="1" ht="18">
      <c r="A1614" s="61"/>
      <c r="B1614" s="56"/>
      <c r="C1614" s="88"/>
      <c r="D1614" s="62"/>
      <c r="E1614" s="63"/>
      <c r="F1614" s="63"/>
    </row>
    <row r="1615" spans="1:6" s="28" customFormat="1" ht="18">
      <c r="A1615" s="61"/>
      <c r="B1615" s="56"/>
      <c r="C1615" s="88"/>
      <c r="D1615" s="62"/>
      <c r="E1615" s="63"/>
      <c r="F1615" s="63"/>
    </row>
    <row r="1616" spans="1:6" s="28" customFormat="1" ht="18">
      <c r="A1616" s="61"/>
      <c r="B1616" s="56"/>
      <c r="C1616" s="88"/>
      <c r="D1616" s="62"/>
      <c r="E1616" s="63"/>
      <c r="F1616" s="63"/>
    </row>
    <row r="1617" spans="1:6" s="28" customFormat="1" ht="18">
      <c r="A1617" s="61"/>
      <c r="B1617" s="56"/>
      <c r="C1617" s="88"/>
      <c r="D1617" s="62"/>
      <c r="E1617" s="63"/>
      <c r="F1617" s="63"/>
    </row>
    <row r="1618" spans="1:6" s="28" customFormat="1" ht="18">
      <c r="A1618" s="61"/>
      <c r="B1618" s="56"/>
      <c r="C1618" s="88"/>
      <c r="D1618" s="62"/>
      <c r="E1618" s="63"/>
      <c r="F1618" s="63"/>
    </row>
    <row r="1619" spans="1:6" s="28" customFormat="1" ht="18">
      <c r="A1619" s="61"/>
      <c r="B1619" s="56"/>
      <c r="C1619" s="88"/>
      <c r="D1619" s="62"/>
      <c r="E1619" s="63"/>
      <c r="F1619" s="63"/>
    </row>
    <row r="1620" spans="1:6" s="28" customFormat="1" ht="18">
      <c r="A1620" s="61"/>
      <c r="B1620" s="56"/>
      <c r="C1620" s="88"/>
      <c r="D1620" s="62"/>
      <c r="E1620" s="63"/>
      <c r="F1620" s="63"/>
    </row>
    <row r="1621" spans="1:6" s="28" customFormat="1" ht="18">
      <c r="A1621" s="61"/>
      <c r="B1621" s="56"/>
      <c r="C1621" s="88"/>
      <c r="D1621" s="62"/>
      <c r="E1621" s="63"/>
      <c r="F1621" s="63"/>
    </row>
    <row r="1622" spans="1:6" s="28" customFormat="1" ht="18">
      <c r="A1622" s="61"/>
      <c r="B1622" s="56"/>
      <c r="C1622" s="88"/>
      <c r="D1622" s="62"/>
      <c r="E1622" s="63"/>
      <c r="F1622" s="63"/>
    </row>
    <row r="1623" spans="1:6" s="28" customFormat="1" ht="18">
      <c r="A1623" s="61"/>
      <c r="B1623" s="56"/>
      <c r="C1623" s="88"/>
      <c r="D1623" s="62"/>
      <c r="E1623" s="63"/>
      <c r="F1623" s="63"/>
    </row>
    <row r="1624" spans="1:6" s="28" customFormat="1" ht="18">
      <c r="A1624" s="61"/>
      <c r="B1624" s="56"/>
      <c r="C1624" s="88"/>
      <c r="D1624" s="62"/>
      <c r="E1624" s="63"/>
      <c r="F1624" s="63"/>
    </row>
    <row r="1625" spans="1:6" s="28" customFormat="1" ht="18">
      <c r="A1625" s="61"/>
      <c r="B1625" s="56"/>
      <c r="C1625" s="88"/>
      <c r="D1625" s="62"/>
      <c r="E1625" s="63"/>
      <c r="F1625" s="63"/>
    </row>
    <row r="1626" spans="1:6" s="28" customFormat="1" ht="18">
      <c r="A1626" s="61"/>
      <c r="B1626" s="56"/>
      <c r="C1626" s="88"/>
      <c r="D1626" s="62"/>
      <c r="E1626" s="63"/>
      <c r="F1626" s="63"/>
    </row>
    <row r="1627" spans="1:6" s="28" customFormat="1" ht="18">
      <c r="A1627" s="61"/>
      <c r="B1627" s="56"/>
      <c r="C1627" s="88"/>
      <c r="D1627" s="62"/>
      <c r="E1627" s="63"/>
      <c r="F1627" s="63"/>
    </row>
    <row r="1628" spans="1:6" s="28" customFormat="1" ht="18">
      <c r="A1628" s="61"/>
      <c r="B1628" s="56"/>
      <c r="C1628" s="88"/>
      <c r="D1628" s="62"/>
      <c r="E1628" s="63"/>
      <c r="F1628" s="63"/>
    </row>
    <row r="1629" spans="1:6" s="28" customFormat="1" ht="18">
      <c r="A1629" s="61"/>
      <c r="B1629" s="56"/>
      <c r="C1629" s="88"/>
      <c r="D1629" s="62"/>
      <c r="E1629" s="63"/>
      <c r="F1629" s="63"/>
    </row>
    <row r="1630" spans="1:6" s="28" customFormat="1" ht="18">
      <c r="A1630" s="61"/>
      <c r="B1630" s="56"/>
      <c r="C1630" s="88"/>
      <c r="D1630" s="62"/>
      <c r="E1630" s="63"/>
      <c r="F1630" s="63"/>
    </row>
    <row r="1631" spans="1:6" s="28" customFormat="1" ht="18">
      <c r="A1631" s="61"/>
      <c r="B1631" s="56"/>
      <c r="C1631" s="88"/>
      <c r="D1631" s="62"/>
      <c r="E1631" s="63"/>
      <c r="F1631" s="63"/>
    </row>
    <row r="1632" spans="1:6" s="28" customFormat="1" ht="18">
      <c r="A1632" s="61"/>
      <c r="B1632" s="56"/>
      <c r="C1632" s="88"/>
      <c r="D1632" s="62"/>
      <c r="E1632" s="63"/>
      <c r="F1632" s="63"/>
    </row>
    <row r="1633" spans="1:6" s="28" customFormat="1" ht="18">
      <c r="A1633" s="61"/>
      <c r="B1633" s="56"/>
      <c r="C1633" s="88"/>
      <c r="D1633" s="62"/>
      <c r="E1633" s="63"/>
      <c r="F1633" s="63"/>
    </row>
    <row r="1634" spans="1:6" s="28" customFormat="1" ht="18">
      <c r="A1634" s="61"/>
      <c r="B1634" s="56"/>
      <c r="C1634" s="88"/>
      <c r="D1634" s="62"/>
      <c r="E1634" s="63"/>
      <c r="F1634" s="63"/>
    </row>
    <row r="1635" spans="1:6" s="28" customFormat="1" ht="18">
      <c r="A1635" s="61"/>
      <c r="B1635" s="56"/>
      <c r="C1635" s="88"/>
      <c r="D1635" s="62"/>
      <c r="E1635" s="63"/>
      <c r="F1635" s="63"/>
    </row>
    <row r="1636" spans="1:6" s="28" customFormat="1" ht="18">
      <c r="A1636" s="61"/>
      <c r="B1636" s="56"/>
      <c r="C1636" s="88"/>
      <c r="D1636" s="62"/>
      <c r="E1636" s="63"/>
      <c r="F1636" s="63"/>
    </row>
    <row r="1637" spans="1:6" s="28" customFormat="1" ht="18">
      <c r="A1637" s="61"/>
      <c r="B1637" s="56"/>
      <c r="C1637" s="88"/>
      <c r="D1637" s="62"/>
      <c r="E1637" s="63"/>
      <c r="F1637" s="63"/>
    </row>
    <row r="1638" spans="1:6" s="28" customFormat="1" ht="18">
      <c r="A1638" s="61"/>
      <c r="B1638" s="56"/>
      <c r="C1638" s="88"/>
      <c r="D1638" s="62"/>
      <c r="E1638" s="63"/>
      <c r="F1638" s="63"/>
    </row>
    <row r="1639" spans="1:6" s="28" customFormat="1" ht="18">
      <c r="A1639" s="61"/>
      <c r="B1639" s="56"/>
      <c r="C1639" s="88"/>
      <c r="D1639" s="62"/>
      <c r="E1639" s="63"/>
      <c r="F1639" s="63"/>
    </row>
    <row r="1640" spans="1:6" s="28" customFormat="1" ht="18">
      <c r="A1640" s="61"/>
      <c r="B1640" s="56"/>
      <c r="C1640" s="88"/>
      <c r="D1640" s="62"/>
      <c r="E1640" s="63"/>
      <c r="F1640" s="63"/>
    </row>
    <row r="1641" spans="1:6" s="28" customFormat="1" ht="18">
      <c r="A1641" s="61"/>
      <c r="B1641" s="56"/>
      <c r="C1641" s="88"/>
      <c r="D1641" s="62"/>
      <c r="E1641" s="63"/>
      <c r="F1641" s="63"/>
    </row>
    <row r="1642" spans="1:6" s="28" customFormat="1" ht="18">
      <c r="A1642" s="61"/>
      <c r="B1642" s="56"/>
      <c r="C1642" s="88"/>
      <c r="D1642" s="62"/>
      <c r="E1642" s="63"/>
      <c r="F1642" s="63"/>
    </row>
    <row r="1643" spans="1:6" s="28" customFormat="1" ht="18">
      <c r="A1643" s="61"/>
      <c r="B1643" s="56"/>
      <c r="C1643" s="88"/>
      <c r="D1643" s="62"/>
      <c r="E1643" s="63"/>
      <c r="F1643" s="63"/>
    </row>
    <row r="1644" spans="1:6" s="28" customFormat="1" ht="18">
      <c r="A1644" s="61"/>
      <c r="B1644" s="56"/>
      <c r="C1644" s="88"/>
      <c r="D1644" s="62"/>
      <c r="E1644" s="63"/>
      <c r="F1644" s="63"/>
    </row>
    <row r="1645" spans="1:6" s="28" customFormat="1" ht="18">
      <c r="A1645" s="61"/>
      <c r="B1645" s="56"/>
      <c r="C1645" s="88"/>
      <c r="D1645" s="62"/>
      <c r="E1645" s="63"/>
      <c r="F1645" s="63"/>
    </row>
    <row r="1646" spans="1:6" s="28" customFormat="1" ht="18">
      <c r="A1646" s="61"/>
      <c r="B1646" s="56"/>
      <c r="C1646" s="88"/>
      <c r="D1646" s="62"/>
      <c r="E1646" s="63"/>
      <c r="F1646" s="63"/>
    </row>
    <row r="1647" spans="1:6" s="28" customFormat="1" ht="18">
      <c r="A1647" s="61"/>
      <c r="B1647" s="56"/>
      <c r="C1647" s="88"/>
      <c r="D1647" s="62"/>
      <c r="E1647" s="63"/>
      <c r="F1647" s="63"/>
    </row>
    <row r="1648" spans="1:6" s="28" customFormat="1" ht="18">
      <c r="A1648" s="61"/>
      <c r="B1648" s="56"/>
      <c r="C1648" s="88"/>
      <c r="D1648" s="62"/>
      <c r="E1648" s="63"/>
      <c r="F1648" s="63"/>
    </row>
    <row r="1649" spans="1:6" s="28" customFormat="1" ht="18">
      <c r="A1649" s="61"/>
      <c r="B1649" s="56"/>
      <c r="C1649" s="88"/>
      <c r="D1649" s="62"/>
      <c r="E1649" s="63"/>
      <c r="F1649" s="63"/>
    </row>
    <row r="1650" spans="1:6" s="28" customFormat="1" ht="18">
      <c r="A1650" s="61"/>
      <c r="B1650" s="56"/>
      <c r="C1650" s="88"/>
      <c r="D1650" s="62"/>
      <c r="E1650" s="63"/>
      <c r="F1650" s="63"/>
    </row>
    <row r="1651" spans="1:6" s="28" customFormat="1" ht="18">
      <c r="A1651" s="61"/>
      <c r="B1651" s="56"/>
      <c r="C1651" s="88"/>
      <c r="D1651" s="62"/>
      <c r="E1651" s="63"/>
      <c r="F1651" s="63"/>
    </row>
    <row r="1652" spans="1:6" s="28" customFormat="1" ht="18">
      <c r="A1652" s="61"/>
      <c r="B1652" s="56"/>
      <c r="C1652" s="88"/>
      <c r="D1652" s="62"/>
      <c r="E1652" s="63"/>
      <c r="F1652" s="63"/>
    </row>
    <row r="1653" spans="1:6" s="28" customFormat="1" ht="18">
      <c r="A1653" s="61"/>
      <c r="B1653" s="56"/>
      <c r="C1653" s="88"/>
      <c r="D1653" s="62"/>
      <c r="E1653" s="63"/>
      <c r="F1653" s="63"/>
    </row>
    <row r="1654" spans="1:6" s="28" customFormat="1" ht="18">
      <c r="A1654" s="61"/>
      <c r="B1654" s="56"/>
      <c r="C1654" s="88"/>
      <c r="D1654" s="62"/>
      <c r="E1654" s="63"/>
      <c r="F1654" s="63"/>
    </row>
    <row r="1655" spans="1:6" s="28" customFormat="1" ht="18">
      <c r="A1655" s="61"/>
      <c r="B1655" s="56"/>
      <c r="C1655" s="88"/>
      <c r="D1655" s="62"/>
      <c r="E1655" s="63"/>
      <c r="F1655" s="63"/>
    </row>
    <row r="1656" spans="1:6" s="28" customFormat="1" ht="18">
      <c r="A1656" s="61"/>
      <c r="B1656" s="56"/>
      <c r="C1656" s="88"/>
      <c r="D1656" s="62"/>
      <c r="E1656" s="63"/>
      <c r="F1656" s="63"/>
    </row>
    <row r="1657" spans="1:6" s="28" customFormat="1" ht="18">
      <c r="A1657" s="61"/>
      <c r="B1657" s="56"/>
      <c r="C1657" s="88"/>
      <c r="D1657" s="62"/>
      <c r="E1657" s="63"/>
      <c r="F1657" s="63"/>
    </row>
    <row r="1658" spans="1:6" s="28" customFormat="1" ht="18">
      <c r="A1658" s="61"/>
      <c r="B1658" s="56"/>
      <c r="C1658" s="88"/>
      <c r="D1658" s="62"/>
      <c r="E1658" s="63"/>
      <c r="F1658" s="63"/>
    </row>
    <row r="1659" spans="1:6" s="28" customFormat="1" ht="18">
      <c r="A1659" s="61"/>
      <c r="B1659" s="56"/>
      <c r="C1659" s="88"/>
      <c r="D1659" s="62"/>
      <c r="E1659" s="63"/>
      <c r="F1659" s="63"/>
    </row>
    <row r="1660" spans="1:6" s="28" customFormat="1" ht="18">
      <c r="A1660" s="61"/>
      <c r="B1660" s="56"/>
      <c r="C1660" s="88"/>
      <c r="D1660" s="62"/>
      <c r="E1660" s="63"/>
      <c r="F1660" s="63"/>
    </row>
    <row r="1661" spans="1:6" s="28" customFormat="1" ht="18">
      <c r="A1661" s="61"/>
      <c r="B1661" s="56"/>
      <c r="C1661" s="88"/>
      <c r="D1661" s="62"/>
      <c r="E1661" s="63"/>
      <c r="F1661" s="63"/>
    </row>
    <row r="1662" spans="1:6" s="28" customFormat="1" ht="18">
      <c r="A1662" s="61"/>
      <c r="B1662" s="56"/>
      <c r="C1662" s="88"/>
      <c r="D1662" s="62"/>
      <c r="E1662" s="63"/>
      <c r="F1662" s="63"/>
    </row>
    <row r="1663" spans="1:6" s="28" customFormat="1" ht="18">
      <c r="A1663" s="61"/>
      <c r="B1663" s="56"/>
      <c r="C1663" s="88"/>
      <c r="D1663" s="62"/>
      <c r="E1663" s="63"/>
      <c r="F1663" s="63"/>
    </row>
    <row r="1664" spans="1:6" s="28" customFormat="1" ht="18">
      <c r="A1664" s="61"/>
      <c r="B1664" s="56"/>
      <c r="C1664" s="88"/>
      <c r="D1664" s="62"/>
      <c r="E1664" s="63"/>
      <c r="F1664" s="63"/>
    </row>
    <row r="1665" spans="1:6" s="28" customFormat="1" ht="18">
      <c r="A1665" s="61"/>
      <c r="B1665" s="56"/>
      <c r="C1665" s="88"/>
      <c r="D1665" s="62"/>
      <c r="E1665" s="63"/>
      <c r="F1665" s="63"/>
    </row>
    <row r="1666" spans="1:6" s="28" customFormat="1" ht="18">
      <c r="A1666" s="61"/>
      <c r="B1666" s="56"/>
      <c r="C1666" s="88"/>
      <c r="D1666" s="62"/>
      <c r="E1666" s="63"/>
      <c r="F1666" s="63"/>
    </row>
    <row r="1667" spans="1:6" s="28" customFormat="1" ht="18">
      <c r="A1667" s="61"/>
      <c r="B1667" s="56"/>
      <c r="C1667" s="88"/>
      <c r="D1667" s="62"/>
      <c r="E1667" s="63"/>
      <c r="F1667" s="63"/>
    </row>
    <row r="1668" spans="1:6" s="28" customFormat="1" ht="18">
      <c r="A1668" s="61"/>
      <c r="B1668" s="56"/>
      <c r="C1668" s="88"/>
      <c r="D1668" s="62"/>
      <c r="E1668" s="63"/>
      <c r="F1668" s="63"/>
    </row>
    <row r="1669" spans="1:6" s="28" customFormat="1" ht="18">
      <c r="A1669" s="61"/>
      <c r="B1669" s="56"/>
      <c r="C1669" s="88"/>
      <c r="D1669" s="62"/>
      <c r="E1669" s="63"/>
      <c r="F1669" s="63"/>
    </row>
    <row r="1670" spans="1:6" s="28" customFormat="1" ht="18">
      <c r="A1670" s="61"/>
      <c r="B1670" s="56"/>
      <c r="C1670" s="88"/>
      <c r="D1670" s="62"/>
      <c r="E1670" s="63"/>
      <c r="F1670" s="63"/>
    </row>
    <row r="1671" spans="1:6" s="64" customFormat="1" ht="18">
      <c r="A1671" s="61"/>
      <c r="B1671" s="56"/>
      <c r="C1671" s="88"/>
      <c r="D1671" s="62"/>
      <c r="E1671" s="63"/>
      <c r="F1671" s="63"/>
    </row>
    <row r="1672" spans="1:6" s="64" customFormat="1" ht="18">
      <c r="A1672" s="61"/>
      <c r="B1672" s="56"/>
      <c r="C1672" s="88"/>
      <c r="D1672" s="62"/>
      <c r="E1672" s="63"/>
      <c r="F1672" s="63"/>
    </row>
    <row r="1673" spans="1:6" s="64" customFormat="1" ht="18">
      <c r="A1673" s="61"/>
      <c r="B1673" s="56"/>
      <c r="C1673" s="88"/>
      <c r="D1673" s="62"/>
      <c r="E1673" s="63" t="s">
        <v>79</v>
      </c>
      <c r="F1673" s="63"/>
    </row>
    <row r="1674" spans="1:6" s="64" customFormat="1" ht="18">
      <c r="A1674" s="61"/>
      <c r="B1674" s="56"/>
      <c r="C1674" s="88"/>
      <c r="D1674" s="62"/>
      <c r="E1674" s="63" t="s">
        <v>80</v>
      </c>
      <c r="F1674" s="63"/>
    </row>
    <row r="1675" spans="1:6" s="64" customFormat="1" ht="18">
      <c r="A1675" s="61"/>
      <c r="B1675" s="56"/>
      <c r="C1675" s="88"/>
      <c r="D1675" s="62"/>
      <c r="E1675" s="63"/>
      <c r="F1675" s="63"/>
    </row>
    <row r="1676" spans="1:6" s="64" customFormat="1" ht="18">
      <c r="A1676" s="61"/>
      <c r="B1676" s="56"/>
      <c r="C1676" s="88"/>
      <c r="D1676" s="62"/>
      <c r="E1676" s="63"/>
      <c r="F1676" s="63"/>
    </row>
    <row r="1677" spans="1:6" s="64" customFormat="1" ht="18">
      <c r="A1677" s="61"/>
      <c r="B1677" s="56"/>
      <c r="C1677" s="88"/>
      <c r="D1677" s="62"/>
      <c r="E1677" s="63"/>
      <c r="F1677" s="63"/>
    </row>
    <row r="1678" spans="1:6" s="64" customFormat="1" ht="18">
      <c r="A1678" s="61"/>
      <c r="B1678" s="56"/>
      <c r="C1678" s="88"/>
      <c r="D1678" s="62"/>
      <c r="E1678" s="63"/>
      <c r="F1678" s="63"/>
    </row>
    <row r="1679" spans="1:6" s="64" customFormat="1" ht="18">
      <c r="A1679" s="61"/>
      <c r="B1679" s="56"/>
      <c r="C1679" s="88"/>
      <c r="D1679" s="62"/>
      <c r="E1679" s="63"/>
      <c r="F1679" s="63"/>
    </row>
    <row r="1680" spans="1:6" s="64" customFormat="1" ht="18">
      <c r="A1680" s="61"/>
      <c r="B1680" s="56"/>
      <c r="C1680" s="88"/>
      <c r="D1680" s="62"/>
      <c r="E1680" s="63"/>
      <c r="F1680" s="63"/>
    </row>
    <row r="1681" spans="1:6" s="64" customFormat="1" ht="18">
      <c r="A1681" s="61"/>
      <c r="B1681" s="56"/>
      <c r="C1681" s="88"/>
      <c r="D1681" s="62"/>
      <c r="E1681" s="63"/>
      <c r="F1681" s="63"/>
    </row>
    <row r="1682" spans="1:6" s="64" customFormat="1" ht="18">
      <c r="A1682" s="61"/>
      <c r="B1682" s="56"/>
      <c r="C1682" s="88"/>
      <c r="D1682" s="62"/>
      <c r="E1682" s="63"/>
      <c r="F1682" s="63"/>
    </row>
    <row r="1683" spans="1:6" s="64" customFormat="1" ht="18">
      <c r="A1683" s="61"/>
      <c r="B1683" s="56"/>
      <c r="C1683" s="88"/>
      <c r="D1683" s="62"/>
      <c r="E1683" s="63"/>
      <c r="F1683" s="63"/>
    </row>
    <row r="1684" spans="1:6" s="64" customFormat="1" ht="18">
      <c r="A1684" s="61"/>
      <c r="B1684" s="56"/>
      <c r="C1684" s="88"/>
      <c r="D1684" s="62"/>
      <c r="E1684" s="63"/>
      <c r="F1684" s="63"/>
    </row>
    <row r="1685" spans="1:6" s="64" customFormat="1" ht="18">
      <c r="A1685" s="61"/>
      <c r="B1685" s="56"/>
      <c r="C1685" s="88"/>
      <c r="D1685" s="62"/>
      <c r="E1685" s="63"/>
      <c r="F1685" s="63"/>
    </row>
    <row r="1686" spans="1:6" s="64" customFormat="1" ht="18">
      <c r="A1686" s="61"/>
      <c r="B1686" s="56"/>
      <c r="C1686" s="88"/>
      <c r="D1686" s="62"/>
      <c r="E1686" s="63"/>
      <c r="F1686" s="63"/>
    </row>
    <row r="1687" spans="1:6" s="64" customFormat="1" ht="18">
      <c r="A1687" s="61"/>
      <c r="B1687" s="56"/>
      <c r="C1687" s="88"/>
      <c r="D1687" s="62"/>
      <c r="E1687" s="63"/>
      <c r="F1687" s="63"/>
    </row>
    <row r="1688" spans="1:6" s="64" customFormat="1" ht="18">
      <c r="A1688" s="61"/>
      <c r="B1688" s="56"/>
      <c r="C1688" s="88"/>
      <c r="D1688" s="62"/>
      <c r="E1688" s="63"/>
      <c r="F1688" s="63"/>
    </row>
    <row r="1689" spans="1:6" s="64" customFormat="1" ht="18">
      <c r="A1689" s="61"/>
      <c r="B1689" s="56"/>
      <c r="C1689" s="88"/>
      <c r="D1689" s="62"/>
      <c r="E1689" s="63"/>
      <c r="F1689" s="63"/>
    </row>
    <row r="1690" spans="1:6" s="64" customFormat="1" ht="18">
      <c r="A1690" s="61"/>
      <c r="B1690" s="56"/>
      <c r="C1690" s="88"/>
      <c r="D1690" s="62"/>
      <c r="E1690" s="63"/>
      <c r="F1690" s="63"/>
    </row>
    <row r="1691" spans="1:6" s="64" customFormat="1" ht="18">
      <c r="A1691" s="61"/>
      <c r="B1691" s="56"/>
      <c r="C1691" s="88"/>
      <c r="D1691" s="62"/>
      <c r="E1691" s="63"/>
      <c r="F1691" s="63"/>
    </row>
    <row r="1692" spans="1:6" s="64" customFormat="1" ht="18">
      <c r="A1692" s="61"/>
      <c r="B1692" s="56"/>
      <c r="C1692" s="88"/>
      <c r="D1692" s="62"/>
      <c r="E1692" s="63"/>
      <c r="F1692" s="63"/>
    </row>
    <row r="1693" spans="1:6" s="64" customFormat="1" ht="18">
      <c r="A1693" s="61"/>
      <c r="B1693" s="56"/>
      <c r="C1693" s="88"/>
      <c r="D1693" s="62"/>
      <c r="E1693" s="63"/>
      <c r="F1693" s="63"/>
    </row>
    <row r="1694" spans="1:6" s="64" customFormat="1" ht="18">
      <c r="A1694" s="61"/>
      <c r="B1694" s="56"/>
      <c r="C1694" s="88"/>
      <c r="D1694" s="62"/>
      <c r="E1694" s="63"/>
      <c r="F1694" s="63"/>
    </row>
    <row r="1695" spans="1:6" s="64" customFormat="1" ht="18">
      <c r="A1695" s="61"/>
      <c r="B1695" s="56"/>
      <c r="C1695" s="88"/>
      <c r="D1695" s="62"/>
      <c r="E1695" s="63"/>
      <c r="F1695" s="63"/>
    </row>
    <row r="1696" spans="1:6" s="64" customFormat="1" ht="18">
      <c r="A1696" s="61"/>
      <c r="B1696" s="56"/>
      <c r="C1696" s="88"/>
      <c r="D1696" s="62"/>
      <c r="E1696" s="63"/>
      <c r="F1696" s="63"/>
    </row>
    <row r="1697" spans="1:6" s="64" customFormat="1" ht="18">
      <c r="A1697" s="61"/>
      <c r="B1697" s="56"/>
      <c r="C1697" s="88"/>
      <c r="D1697" s="62"/>
      <c r="E1697" s="63"/>
      <c r="F1697" s="63"/>
    </row>
    <row r="1698" spans="1:6" s="64" customFormat="1" ht="18">
      <c r="A1698" s="61"/>
      <c r="B1698" s="56"/>
      <c r="C1698" s="88"/>
      <c r="D1698" s="62"/>
      <c r="E1698" s="63"/>
      <c r="F1698" s="63"/>
    </row>
    <row r="1699" spans="1:6" s="64" customFormat="1" ht="18">
      <c r="A1699" s="61"/>
      <c r="B1699" s="56"/>
      <c r="C1699" s="88"/>
      <c r="D1699" s="62"/>
      <c r="E1699" s="63"/>
      <c r="F1699" s="63"/>
    </row>
    <row r="1700" spans="1:6" s="64" customFormat="1" ht="18">
      <c r="A1700" s="61"/>
      <c r="B1700" s="56"/>
      <c r="C1700" s="88"/>
      <c r="D1700" s="62"/>
      <c r="E1700" s="63"/>
      <c r="F1700" s="63"/>
    </row>
    <row r="1701" spans="1:6" s="64" customFormat="1" ht="18">
      <c r="A1701" s="61"/>
      <c r="B1701" s="56"/>
      <c r="C1701" s="88"/>
      <c r="D1701" s="62"/>
      <c r="E1701" s="63"/>
      <c r="F1701" s="63"/>
    </row>
    <row r="1702" spans="1:6" s="64" customFormat="1" ht="18">
      <c r="A1702" s="61"/>
      <c r="B1702" s="56"/>
      <c r="C1702" s="88"/>
      <c r="D1702" s="62"/>
      <c r="E1702" s="63"/>
      <c r="F1702" s="63"/>
    </row>
    <row r="1703" spans="1:6" s="64" customFormat="1" ht="18">
      <c r="A1703" s="61"/>
      <c r="B1703" s="56"/>
      <c r="C1703" s="88"/>
      <c r="D1703" s="62"/>
      <c r="E1703" s="63"/>
      <c r="F1703" s="63"/>
    </row>
    <row r="1704" spans="1:6" s="64" customFormat="1" ht="18">
      <c r="A1704" s="61"/>
      <c r="B1704" s="56"/>
      <c r="C1704" s="88"/>
      <c r="D1704" s="62"/>
      <c r="E1704" s="63"/>
      <c r="F1704" s="63"/>
    </row>
    <row r="1705" spans="1:6" s="64" customFormat="1" ht="18">
      <c r="A1705" s="61"/>
      <c r="B1705" s="56"/>
      <c r="C1705" s="88"/>
      <c r="D1705" s="62"/>
      <c r="E1705" s="63"/>
      <c r="F1705" s="63"/>
    </row>
    <row r="1706" spans="1:6" s="64" customFormat="1" ht="18">
      <c r="A1706" s="61"/>
      <c r="B1706" s="56"/>
      <c r="C1706" s="88"/>
      <c r="D1706" s="62"/>
      <c r="E1706" s="63"/>
      <c r="F1706" s="63"/>
    </row>
    <row r="1707" spans="1:6" s="64" customFormat="1" ht="18">
      <c r="A1707" s="61"/>
      <c r="B1707" s="56"/>
      <c r="C1707" s="88"/>
      <c r="D1707" s="62"/>
      <c r="E1707" s="63"/>
      <c r="F1707" s="63"/>
    </row>
    <row r="1708" spans="1:6" s="64" customFormat="1" ht="18">
      <c r="A1708" s="61"/>
      <c r="B1708" s="56"/>
      <c r="C1708" s="88"/>
      <c r="D1708" s="62"/>
      <c r="E1708" s="63"/>
      <c r="F1708" s="63"/>
    </row>
    <row r="1709" spans="1:6" s="64" customFormat="1" ht="18">
      <c r="A1709" s="61"/>
      <c r="B1709" s="56"/>
      <c r="C1709" s="88"/>
      <c r="D1709" s="62"/>
      <c r="E1709" s="63"/>
      <c r="F1709" s="63"/>
    </row>
    <row r="1710" spans="1:6" s="64" customFormat="1" ht="18">
      <c r="A1710" s="61"/>
      <c r="B1710" s="56"/>
      <c r="C1710" s="88"/>
      <c r="D1710" s="62"/>
      <c r="E1710" s="63"/>
      <c r="F1710" s="63"/>
    </row>
    <row r="1711" spans="1:6" s="64" customFormat="1" ht="18">
      <c r="A1711" s="61"/>
      <c r="B1711" s="56"/>
      <c r="C1711" s="88"/>
      <c r="D1711" s="62"/>
      <c r="E1711" s="63"/>
      <c r="F1711" s="63"/>
    </row>
    <row r="1712" spans="1:6" s="64" customFormat="1" ht="18">
      <c r="A1712" s="61"/>
      <c r="B1712" s="56"/>
      <c r="C1712" s="88"/>
      <c r="D1712" s="62"/>
      <c r="E1712" s="63"/>
      <c r="F1712" s="63"/>
    </row>
    <row r="1713" spans="1:6" s="64" customFormat="1" ht="18">
      <c r="A1713" s="61"/>
      <c r="B1713" s="56"/>
      <c r="C1713" s="88"/>
      <c r="D1713" s="62"/>
      <c r="E1713" s="63"/>
      <c r="F1713" s="63"/>
    </row>
    <row r="1714" spans="1:6" s="64" customFormat="1" ht="18">
      <c r="A1714" s="61"/>
      <c r="B1714" s="56"/>
      <c r="C1714" s="88"/>
      <c r="D1714" s="62"/>
      <c r="E1714" s="63"/>
      <c r="F1714" s="63"/>
    </row>
    <row r="1715" spans="1:6" s="64" customFormat="1" ht="18">
      <c r="A1715" s="61"/>
      <c r="B1715" s="56"/>
      <c r="C1715" s="88"/>
      <c r="D1715" s="62"/>
      <c r="E1715" s="63"/>
      <c r="F1715" s="63"/>
    </row>
    <row r="1716" spans="1:6" s="64" customFormat="1" ht="18">
      <c r="A1716" s="61"/>
      <c r="B1716" s="56"/>
      <c r="C1716" s="88"/>
      <c r="D1716" s="62"/>
      <c r="E1716" s="63"/>
      <c r="F1716" s="63"/>
    </row>
    <row r="1717" spans="1:6" s="64" customFormat="1" ht="18">
      <c r="A1717" s="61"/>
      <c r="B1717" s="56"/>
      <c r="C1717" s="88"/>
      <c r="D1717" s="62"/>
      <c r="E1717" s="63"/>
      <c r="F1717" s="63"/>
    </row>
    <row r="1718" spans="1:6" s="64" customFormat="1" ht="18">
      <c r="A1718" s="61"/>
      <c r="B1718" s="56"/>
      <c r="C1718" s="88"/>
      <c r="D1718" s="62"/>
      <c r="E1718" s="63"/>
      <c r="F1718" s="63"/>
    </row>
    <row r="1719" spans="1:6" s="64" customFormat="1" ht="18">
      <c r="A1719" s="61"/>
      <c r="B1719" s="56"/>
      <c r="C1719" s="88"/>
      <c r="D1719" s="62"/>
      <c r="E1719" s="63"/>
      <c r="F1719" s="63"/>
    </row>
    <row r="1720" spans="1:6" s="64" customFormat="1" ht="18">
      <c r="A1720" s="61"/>
      <c r="B1720" s="56"/>
      <c r="C1720" s="88"/>
      <c r="D1720" s="62"/>
      <c r="E1720" s="63"/>
      <c r="F1720" s="63"/>
    </row>
    <row r="1721" spans="1:6" s="64" customFormat="1" ht="18">
      <c r="A1721" s="61"/>
      <c r="B1721" s="56"/>
      <c r="C1721" s="88"/>
      <c r="D1721" s="62"/>
      <c r="E1721" s="63"/>
      <c r="F1721" s="63"/>
    </row>
    <row r="1722" spans="1:6" s="64" customFormat="1" ht="18">
      <c r="A1722" s="61"/>
      <c r="B1722" s="56"/>
      <c r="C1722" s="88"/>
      <c r="D1722" s="62"/>
      <c r="E1722" s="63"/>
      <c r="F1722" s="63"/>
    </row>
    <row r="1723" spans="1:6" s="65" customFormat="1" ht="18">
      <c r="A1723" s="61"/>
      <c r="B1723" s="56"/>
      <c r="C1723" s="88"/>
      <c r="D1723" s="62"/>
      <c r="E1723" s="63"/>
      <c r="F1723" s="63"/>
    </row>
    <row r="1724" spans="1:6" s="64" customFormat="1" ht="18">
      <c r="A1724" s="61"/>
      <c r="B1724" s="56"/>
      <c r="C1724" s="88"/>
      <c r="D1724" s="62"/>
      <c r="E1724" s="63"/>
      <c r="F1724" s="63"/>
    </row>
    <row r="1725" spans="1:6" s="64" customFormat="1" ht="18">
      <c r="A1725" s="61"/>
      <c r="B1725" s="56"/>
      <c r="C1725" s="88"/>
      <c r="D1725" s="62"/>
      <c r="E1725" s="63"/>
      <c r="F1725" s="63"/>
    </row>
    <row r="1726" spans="1:6" s="64" customFormat="1" ht="18">
      <c r="A1726" s="61"/>
      <c r="B1726" s="56"/>
      <c r="C1726" s="88"/>
      <c r="D1726" s="62"/>
      <c r="E1726" s="63"/>
      <c r="F1726" s="63"/>
    </row>
    <row r="1727" spans="1:6" s="64" customFormat="1" ht="18">
      <c r="A1727" s="61"/>
      <c r="B1727" s="56"/>
      <c r="C1727" s="88"/>
      <c r="D1727" s="62"/>
      <c r="E1727" s="63"/>
      <c r="F1727" s="63"/>
    </row>
    <row r="1728" spans="1:6" s="64" customFormat="1" ht="18">
      <c r="A1728" s="61"/>
      <c r="B1728" s="56"/>
      <c r="C1728" s="88"/>
      <c r="D1728" s="62"/>
      <c r="E1728" s="63"/>
      <c r="F1728" s="63"/>
    </row>
    <row r="1729" spans="1:6" s="64" customFormat="1" ht="18">
      <c r="A1729" s="61"/>
      <c r="B1729" s="56"/>
      <c r="C1729" s="88"/>
      <c r="D1729" s="62"/>
      <c r="E1729" s="63"/>
      <c r="F1729" s="63"/>
    </row>
    <row r="1730" spans="1:6" s="64" customFormat="1" ht="18">
      <c r="A1730" s="61"/>
      <c r="B1730" s="56"/>
      <c r="C1730" s="88"/>
      <c r="D1730" s="62"/>
      <c r="E1730" s="63"/>
      <c r="F1730" s="63"/>
    </row>
    <row r="1731" spans="1:6" s="64" customFormat="1" ht="18">
      <c r="A1731" s="61"/>
      <c r="B1731" s="56"/>
      <c r="C1731" s="88"/>
      <c r="D1731" s="62"/>
      <c r="E1731" s="63"/>
      <c r="F1731" s="63"/>
    </row>
    <row r="1732" spans="1:6" s="64" customFormat="1" ht="18">
      <c r="A1732" s="61"/>
      <c r="B1732" s="56"/>
      <c r="C1732" s="88"/>
      <c r="D1732" s="62"/>
      <c r="E1732" s="63"/>
      <c r="F1732" s="63"/>
    </row>
    <row r="1733" spans="1:6" s="64" customFormat="1" ht="18">
      <c r="A1733" s="61"/>
      <c r="B1733" s="56"/>
      <c r="C1733" s="88"/>
      <c r="D1733" s="62"/>
      <c r="E1733" s="63"/>
      <c r="F1733" s="63"/>
    </row>
    <row r="1734" spans="1:6" s="64" customFormat="1" ht="18">
      <c r="A1734" s="61"/>
      <c r="B1734" s="56"/>
      <c r="C1734" s="88"/>
      <c r="D1734" s="62"/>
      <c r="E1734" s="63"/>
      <c r="F1734" s="63"/>
    </row>
    <row r="1735" spans="1:6" s="64" customFormat="1" ht="18">
      <c r="A1735" s="61"/>
      <c r="B1735" s="56"/>
      <c r="C1735" s="88"/>
      <c r="D1735" s="62"/>
      <c r="E1735" s="63"/>
      <c r="F1735" s="63"/>
    </row>
    <row r="1736" spans="1:6" s="64" customFormat="1" ht="18">
      <c r="A1736" s="61"/>
      <c r="B1736" s="56"/>
      <c r="C1736" s="88"/>
      <c r="D1736" s="62"/>
      <c r="E1736" s="63"/>
      <c r="F1736" s="63"/>
    </row>
    <row r="1737" spans="1:6" s="64" customFormat="1" ht="18">
      <c r="A1737" s="61"/>
      <c r="B1737" s="56"/>
      <c r="C1737" s="88"/>
      <c r="D1737" s="62"/>
      <c r="E1737" s="63"/>
      <c r="F1737" s="63"/>
    </row>
    <row r="1738" spans="1:6" s="64" customFormat="1" ht="18">
      <c r="A1738" s="61"/>
      <c r="B1738" s="56"/>
      <c r="C1738" s="88"/>
      <c r="D1738" s="62"/>
      <c r="E1738" s="63"/>
      <c r="F1738" s="63"/>
    </row>
    <row r="1739" spans="1:6" s="64" customFormat="1" ht="18">
      <c r="A1739" s="61"/>
      <c r="B1739" s="56"/>
      <c r="C1739" s="88"/>
      <c r="D1739" s="62"/>
      <c r="E1739" s="63"/>
      <c r="F1739" s="63"/>
    </row>
    <row r="1740" spans="1:6" s="64" customFormat="1" ht="18">
      <c r="A1740" s="61"/>
      <c r="B1740" s="56"/>
      <c r="C1740" s="88"/>
      <c r="D1740" s="62"/>
      <c r="E1740" s="63"/>
      <c r="F1740" s="63"/>
    </row>
    <row r="1741" spans="1:6" s="64" customFormat="1" ht="18">
      <c r="A1741" s="61"/>
      <c r="B1741" s="56"/>
      <c r="C1741" s="88"/>
      <c r="D1741" s="62"/>
      <c r="E1741" s="63"/>
      <c r="F1741" s="63"/>
    </row>
    <row r="1742" spans="1:6" s="64" customFormat="1" ht="18">
      <c r="A1742" s="61"/>
      <c r="B1742" s="56"/>
      <c r="C1742" s="88"/>
      <c r="D1742" s="62"/>
      <c r="E1742" s="63"/>
      <c r="F1742" s="63"/>
    </row>
    <row r="1743" spans="1:6" s="64" customFormat="1" ht="18">
      <c r="A1743" s="61"/>
      <c r="B1743" s="56"/>
      <c r="C1743" s="88"/>
      <c r="D1743" s="62"/>
      <c r="E1743" s="63"/>
      <c r="F1743" s="63"/>
    </row>
    <row r="1744" spans="1:6" s="64" customFormat="1" ht="18">
      <c r="A1744" s="61"/>
      <c r="B1744" s="56"/>
      <c r="C1744" s="88"/>
      <c r="D1744" s="62"/>
      <c r="E1744" s="63"/>
      <c r="F1744" s="63"/>
    </row>
    <row r="1745" spans="1:6" s="64" customFormat="1" ht="18">
      <c r="A1745" s="61"/>
      <c r="B1745" s="56"/>
      <c r="C1745" s="88"/>
      <c r="D1745" s="62"/>
      <c r="E1745" s="63"/>
      <c r="F1745" s="63"/>
    </row>
    <row r="1746" spans="1:6" s="64" customFormat="1" ht="18">
      <c r="A1746" s="61"/>
      <c r="B1746" s="56"/>
      <c r="C1746" s="88"/>
      <c r="D1746" s="62"/>
      <c r="E1746" s="63"/>
      <c r="F1746" s="63"/>
    </row>
    <row r="1747" spans="1:6" s="65" customFormat="1" ht="18">
      <c r="A1747" s="61"/>
      <c r="B1747" s="56"/>
      <c r="C1747" s="88"/>
      <c r="D1747" s="62"/>
      <c r="E1747" s="63"/>
      <c r="F1747" s="63"/>
    </row>
    <row r="1748" spans="1:6" s="64" customFormat="1" ht="18">
      <c r="A1748" s="61"/>
      <c r="B1748" s="56"/>
      <c r="C1748" s="88"/>
      <c r="D1748" s="62"/>
      <c r="E1748" s="63"/>
      <c r="F1748" s="63"/>
    </row>
    <row r="1749" spans="1:6" s="64" customFormat="1" ht="18">
      <c r="A1749" s="61"/>
      <c r="B1749" s="56"/>
      <c r="C1749" s="88"/>
      <c r="D1749" s="62"/>
      <c r="E1749" s="63"/>
      <c r="F1749" s="63"/>
    </row>
    <row r="1750" spans="1:6" s="65" customFormat="1" ht="18">
      <c r="A1750" s="61"/>
      <c r="B1750" s="56"/>
      <c r="C1750" s="88"/>
      <c r="D1750" s="62"/>
      <c r="E1750" s="63"/>
      <c r="F1750" s="63"/>
    </row>
    <row r="1751" spans="1:6" s="64" customFormat="1" ht="18">
      <c r="A1751" s="61"/>
      <c r="B1751" s="56"/>
      <c r="C1751" s="88"/>
      <c r="D1751" s="62"/>
      <c r="E1751" s="63"/>
      <c r="F1751" s="63"/>
    </row>
    <row r="1752" spans="1:6" s="64" customFormat="1" ht="18">
      <c r="A1752" s="61"/>
      <c r="B1752" s="56"/>
      <c r="C1752" s="88"/>
      <c r="D1752" s="62"/>
      <c r="E1752" s="63"/>
      <c r="F1752" s="63"/>
    </row>
    <row r="1753" spans="1:6" s="64" customFormat="1" ht="18">
      <c r="A1753" s="61"/>
      <c r="B1753" s="56"/>
      <c r="C1753" s="88"/>
      <c r="D1753" s="62"/>
      <c r="E1753" s="63"/>
      <c r="F1753" s="63"/>
    </row>
    <row r="1754" spans="1:6" s="64" customFormat="1" ht="18">
      <c r="A1754" s="61"/>
      <c r="B1754" s="56"/>
      <c r="C1754" s="88"/>
      <c r="D1754" s="62"/>
      <c r="E1754" s="63"/>
      <c r="F1754" s="63"/>
    </row>
    <row r="1755" spans="1:6" s="64" customFormat="1" ht="18">
      <c r="A1755" s="61"/>
      <c r="B1755" s="56"/>
      <c r="C1755" s="88"/>
      <c r="D1755" s="62"/>
      <c r="E1755" s="63"/>
      <c r="F1755" s="63"/>
    </row>
    <row r="1756" spans="1:6" s="64" customFormat="1" ht="18">
      <c r="A1756" s="61"/>
      <c r="B1756" s="56"/>
      <c r="C1756" s="88"/>
      <c r="D1756" s="62"/>
      <c r="E1756" s="63"/>
      <c r="F1756" s="63"/>
    </row>
    <row r="1757" spans="1:6" s="64" customFormat="1" ht="18">
      <c r="A1757" s="61"/>
      <c r="B1757" s="56"/>
      <c r="C1757" s="88"/>
      <c r="D1757" s="62"/>
      <c r="E1757" s="63"/>
      <c r="F1757" s="63"/>
    </row>
    <row r="1758" spans="1:6" s="64" customFormat="1" ht="18">
      <c r="A1758" s="61"/>
      <c r="B1758" s="56"/>
      <c r="C1758" s="88"/>
      <c r="D1758" s="62"/>
      <c r="E1758" s="63"/>
      <c r="F1758" s="63"/>
    </row>
    <row r="1759" spans="1:6" s="64" customFormat="1" ht="18">
      <c r="A1759" s="61"/>
      <c r="B1759" s="56"/>
      <c r="C1759" s="88"/>
      <c r="D1759" s="62"/>
      <c r="E1759" s="63"/>
      <c r="F1759" s="63"/>
    </row>
    <row r="1760" spans="1:6" s="64" customFormat="1" ht="18">
      <c r="A1760" s="61"/>
      <c r="B1760" s="56"/>
      <c r="C1760" s="88"/>
      <c r="D1760" s="62"/>
      <c r="E1760" s="63"/>
      <c r="F1760" s="63"/>
    </row>
    <row r="1761" spans="1:6" s="64" customFormat="1" ht="18">
      <c r="A1761" s="61"/>
      <c r="B1761" s="56"/>
      <c r="C1761" s="88"/>
      <c r="D1761" s="62"/>
      <c r="E1761" s="63"/>
      <c r="F1761" s="63"/>
    </row>
    <row r="1762" spans="1:6" s="64" customFormat="1" ht="18">
      <c r="A1762" s="61"/>
      <c r="B1762" s="56"/>
      <c r="C1762" s="88"/>
      <c r="D1762" s="62"/>
      <c r="E1762" s="63"/>
      <c r="F1762" s="63"/>
    </row>
    <row r="1763" spans="1:6" s="64" customFormat="1" ht="18">
      <c r="A1763" s="61"/>
      <c r="B1763" s="56"/>
      <c r="C1763" s="88"/>
      <c r="D1763" s="62"/>
      <c r="E1763" s="63"/>
      <c r="F1763" s="63"/>
    </row>
    <row r="1764" spans="1:6" s="64" customFormat="1" ht="18">
      <c r="A1764" s="61"/>
      <c r="B1764" s="56"/>
      <c r="C1764" s="88"/>
      <c r="D1764" s="62"/>
      <c r="E1764" s="63"/>
      <c r="F1764" s="63"/>
    </row>
    <row r="1765" spans="1:6" s="64" customFormat="1" ht="18">
      <c r="A1765" s="61"/>
      <c r="B1765" s="56"/>
      <c r="C1765" s="88"/>
      <c r="D1765" s="62"/>
      <c r="E1765" s="63"/>
      <c r="F1765" s="63"/>
    </row>
    <row r="1766" spans="1:6" s="64" customFormat="1" ht="18">
      <c r="A1766" s="61"/>
      <c r="B1766" s="56"/>
      <c r="C1766" s="88"/>
      <c r="D1766" s="62"/>
      <c r="E1766" s="63"/>
      <c r="F1766" s="63"/>
    </row>
    <row r="1767" spans="1:6" s="64" customFormat="1" ht="18">
      <c r="A1767" s="61"/>
      <c r="B1767" s="56"/>
      <c r="C1767" s="88"/>
      <c r="D1767" s="62"/>
      <c r="E1767" s="63"/>
      <c r="F1767" s="63"/>
    </row>
    <row r="1768" spans="1:6" s="65" customFormat="1" ht="18">
      <c r="A1768" s="61"/>
      <c r="B1768" s="56"/>
      <c r="C1768" s="88"/>
      <c r="D1768" s="62"/>
      <c r="E1768" s="63"/>
      <c r="F1768" s="63"/>
    </row>
    <row r="1769" spans="1:6" s="64" customFormat="1" ht="18">
      <c r="A1769" s="61"/>
      <c r="B1769" s="56"/>
      <c r="C1769" s="88"/>
      <c r="D1769" s="62"/>
      <c r="E1769" s="63"/>
      <c r="F1769" s="63"/>
    </row>
    <row r="1770" spans="1:6" s="64" customFormat="1" ht="18">
      <c r="A1770" s="61"/>
      <c r="B1770" s="56"/>
      <c r="C1770" s="88"/>
      <c r="D1770" s="62"/>
      <c r="E1770" s="63"/>
      <c r="F1770" s="63"/>
    </row>
    <row r="1771" spans="1:6" s="64" customFormat="1" ht="18">
      <c r="A1771" s="61"/>
      <c r="B1771" s="56"/>
      <c r="C1771" s="88"/>
      <c r="D1771" s="62"/>
      <c r="E1771" s="63"/>
      <c r="F1771" s="63"/>
    </row>
    <row r="1772" spans="1:6" s="64" customFormat="1" ht="18">
      <c r="A1772" s="61"/>
      <c r="B1772" s="56"/>
      <c r="C1772" s="88"/>
      <c r="D1772" s="62"/>
      <c r="E1772" s="63"/>
      <c r="F1772" s="63"/>
    </row>
    <row r="1773" spans="1:6" s="64" customFormat="1" ht="18">
      <c r="A1773" s="61"/>
      <c r="B1773" s="56"/>
      <c r="C1773" s="88"/>
      <c r="D1773" s="62"/>
      <c r="E1773" s="63"/>
      <c r="F1773" s="63"/>
    </row>
    <row r="1774" spans="1:6" s="66" customFormat="1" ht="18">
      <c r="A1774" s="61"/>
      <c r="B1774" s="56"/>
      <c r="C1774" s="88"/>
      <c r="D1774" s="62"/>
      <c r="E1774" s="63"/>
      <c r="F1774" s="63"/>
    </row>
    <row r="1775" spans="1:6" s="67" customFormat="1" ht="18">
      <c r="A1775" s="61"/>
      <c r="B1775" s="56"/>
      <c r="C1775" s="88"/>
      <c r="D1775" s="62"/>
      <c r="E1775" s="63"/>
      <c r="F1775" s="63"/>
    </row>
    <row r="1776" spans="1:6" s="67" customFormat="1" ht="18">
      <c r="A1776" s="61"/>
      <c r="B1776" s="56"/>
      <c r="C1776" s="88"/>
      <c r="D1776" s="62"/>
      <c r="E1776" s="63"/>
      <c r="F1776" s="63"/>
    </row>
    <row r="1777" spans="1:6" s="67" customFormat="1" ht="18">
      <c r="A1777" s="61"/>
      <c r="B1777" s="56"/>
      <c r="C1777" s="88"/>
      <c r="D1777" s="62"/>
      <c r="E1777" s="63"/>
      <c r="F1777" s="63"/>
    </row>
    <row r="1778" spans="1:6" s="67" customFormat="1" ht="18">
      <c r="A1778" s="61"/>
      <c r="B1778" s="56"/>
      <c r="C1778" s="88"/>
      <c r="D1778" s="62"/>
      <c r="E1778" s="63"/>
      <c r="F1778" s="63"/>
    </row>
    <row r="1779" spans="1:6" s="49" customFormat="1" ht="19.5">
      <c r="A1779" s="61"/>
      <c r="B1779" s="56"/>
      <c r="C1779" s="88"/>
      <c r="D1779" s="62"/>
      <c r="E1779" s="63"/>
      <c r="F1779" s="63"/>
    </row>
    <row r="1780" spans="1:6" s="49" customFormat="1" ht="19.5">
      <c r="A1780" s="61"/>
      <c r="B1780" s="56"/>
      <c r="C1780" s="88"/>
      <c r="D1780" s="62"/>
      <c r="E1780" s="63"/>
      <c r="F1780" s="63"/>
    </row>
    <row r="1781" spans="1:6" s="49" customFormat="1" ht="19.5">
      <c r="A1781" s="61"/>
      <c r="B1781" s="56"/>
      <c r="C1781" s="88"/>
      <c r="D1781" s="62"/>
      <c r="E1781" s="63"/>
      <c r="F1781" s="63"/>
    </row>
    <row r="1782" spans="1:6" s="49" customFormat="1" ht="19.5">
      <c r="A1782" s="61"/>
      <c r="B1782" s="56"/>
      <c r="C1782" s="88"/>
      <c r="D1782" s="62"/>
      <c r="E1782" s="63"/>
      <c r="F1782" s="63"/>
    </row>
    <row r="1783" spans="1:6" s="49" customFormat="1" ht="19.5">
      <c r="A1783" s="61"/>
      <c r="B1783" s="56"/>
      <c r="C1783" s="88"/>
      <c r="D1783" s="62"/>
      <c r="E1783" s="63"/>
      <c r="F1783" s="63"/>
    </row>
    <row r="1784" spans="1:6" s="49" customFormat="1" ht="19.5">
      <c r="A1784" s="61"/>
      <c r="B1784" s="56"/>
      <c r="C1784" s="88"/>
      <c r="D1784" s="62"/>
      <c r="E1784" s="63"/>
      <c r="F1784" s="63"/>
    </row>
    <row r="1785" spans="1:6" s="49" customFormat="1" ht="19.5">
      <c r="A1785" s="61"/>
      <c r="B1785" s="56"/>
      <c r="C1785" s="88"/>
      <c r="D1785" s="62"/>
      <c r="E1785" s="63"/>
      <c r="F1785" s="63"/>
    </row>
    <row r="1786" spans="1:6" s="49" customFormat="1" ht="19.5">
      <c r="A1786" s="61"/>
      <c r="B1786" s="56"/>
      <c r="C1786" s="88"/>
      <c r="D1786" s="62"/>
      <c r="E1786" s="63"/>
      <c r="F1786" s="63"/>
    </row>
    <row r="1787" spans="1:6" s="49" customFormat="1" ht="19.5">
      <c r="A1787" s="61"/>
      <c r="B1787" s="56"/>
      <c r="C1787" s="88"/>
      <c r="D1787" s="62"/>
      <c r="E1787" s="63"/>
      <c r="F1787" s="63"/>
    </row>
    <row r="1788" spans="1:6" s="49" customFormat="1" ht="19.5">
      <c r="A1788" s="61"/>
      <c r="B1788" s="56"/>
      <c r="C1788" s="88"/>
      <c r="D1788" s="62"/>
      <c r="E1788" s="63"/>
      <c r="F1788" s="63"/>
    </row>
  </sheetData>
  <sheetProtection/>
  <mergeCells count="141">
    <mergeCell ref="B1582:F1582"/>
    <mergeCell ref="B771:F771"/>
    <mergeCell ref="B781:F781"/>
    <mergeCell ref="B870:F870"/>
    <mergeCell ref="B901:F901"/>
    <mergeCell ref="B1552:F1552"/>
    <mergeCell ref="B1580:F1580"/>
    <mergeCell ref="B1447:F1447"/>
    <mergeCell ref="C1313:C1334"/>
    <mergeCell ref="C1335:C1346"/>
    <mergeCell ref="C1347:C1371"/>
    <mergeCell ref="B961:F961"/>
    <mergeCell ref="B1522:F1522"/>
    <mergeCell ref="B163:F163"/>
    <mergeCell ref="B680:F680"/>
    <mergeCell ref="B705:F705"/>
    <mergeCell ref="B1311:F1311"/>
    <mergeCell ref="B637:F637"/>
    <mergeCell ref="B856:F856"/>
    <mergeCell ref="B964:F964"/>
    <mergeCell ref="B1163:F1163"/>
    <mergeCell ref="C1149:C1153"/>
    <mergeCell ref="C592:C597"/>
    <mergeCell ref="C599:C603"/>
    <mergeCell ref="B624:F624"/>
    <mergeCell ref="B647:F647"/>
    <mergeCell ref="C605:C614"/>
    <mergeCell ref="B233:F233"/>
    <mergeCell ref="C270:C279"/>
    <mergeCell ref="B154:F154"/>
    <mergeCell ref="B226:F226"/>
    <mergeCell ref="B92:F92"/>
    <mergeCell ref="B54:F54"/>
    <mergeCell ref="B144:F144"/>
    <mergeCell ref="B112:F112"/>
    <mergeCell ref="B127:F127"/>
    <mergeCell ref="B208:F208"/>
    <mergeCell ref="C304:C308"/>
    <mergeCell ref="C314:C315"/>
    <mergeCell ref="B303:F303"/>
    <mergeCell ref="B58:F58"/>
    <mergeCell ref="B76:F76"/>
    <mergeCell ref="B219:F219"/>
    <mergeCell ref="B183:F183"/>
    <mergeCell ref="B133:F133"/>
    <mergeCell ref="C155:C157"/>
    <mergeCell ref="C158:C159"/>
    <mergeCell ref="A8:F8"/>
    <mergeCell ref="A14:A18"/>
    <mergeCell ref="C14:C18"/>
    <mergeCell ref="E14:E18"/>
    <mergeCell ref="F14:F18"/>
    <mergeCell ref="D14:D18"/>
    <mergeCell ref="A12:F12"/>
    <mergeCell ref="B14:B18"/>
    <mergeCell ref="B200:F200"/>
    <mergeCell ref="B139:F139"/>
    <mergeCell ref="B34:F34"/>
    <mergeCell ref="B39:F39"/>
    <mergeCell ref="B47:F47"/>
    <mergeCell ref="B51:F51"/>
    <mergeCell ref="A1:F1"/>
    <mergeCell ref="A2:F2"/>
    <mergeCell ref="A4:F4"/>
    <mergeCell ref="A3:F3"/>
    <mergeCell ref="B175:F175"/>
    <mergeCell ref="B84:F84"/>
    <mergeCell ref="A10:F10"/>
    <mergeCell ref="A11:F11"/>
    <mergeCell ref="A9:F9"/>
    <mergeCell ref="B42:F42"/>
    <mergeCell ref="A7:F7"/>
    <mergeCell ref="A6:F6"/>
    <mergeCell ref="A13:F13"/>
    <mergeCell ref="C311:C313"/>
    <mergeCell ref="B187:F187"/>
    <mergeCell ref="B289:F289"/>
    <mergeCell ref="B268:F268"/>
    <mergeCell ref="C164:C174"/>
    <mergeCell ref="C309:C310"/>
    <mergeCell ref="B117:F117"/>
    <mergeCell ref="B1565:F1565"/>
    <mergeCell ref="B841:F841"/>
    <mergeCell ref="B437:F437"/>
    <mergeCell ref="B1555:F1555"/>
    <mergeCell ref="B1099:F1099"/>
    <mergeCell ref="B1465:F1465"/>
    <mergeCell ref="B1429:F1429"/>
    <mergeCell ref="B1144:F1144"/>
    <mergeCell ref="B886:F886"/>
    <mergeCell ref="C709:C719"/>
    <mergeCell ref="B342:F342"/>
    <mergeCell ref="C581:C583"/>
    <mergeCell ref="C720:C723"/>
    <mergeCell ref="B1214:F1214"/>
    <mergeCell ref="C1145:C1148"/>
    <mergeCell ref="B1114:F1114"/>
    <mergeCell ref="B795:F795"/>
    <mergeCell ref="B801:F801"/>
    <mergeCell ref="B1058:F1058"/>
    <mergeCell ref="B946:F946"/>
    <mergeCell ref="B383:F383"/>
    <mergeCell ref="C332:C339"/>
    <mergeCell ref="C330:C331"/>
    <mergeCell ref="B514:F514"/>
    <mergeCell ref="B449:F449"/>
    <mergeCell ref="B422:F422"/>
    <mergeCell ref="B426:F426"/>
    <mergeCell ref="B405:F405"/>
    <mergeCell ref="B367:F367"/>
    <mergeCell ref="B490:F490"/>
    <mergeCell ref="B429:F429"/>
    <mergeCell ref="B909:F909"/>
    <mergeCell ref="B448:F448"/>
    <mergeCell ref="B659:F659"/>
    <mergeCell ref="B688:F688"/>
    <mergeCell ref="B503:F503"/>
    <mergeCell ref="B462:F462"/>
    <mergeCell ref="B536:F536"/>
    <mergeCell ref="B495:F495"/>
    <mergeCell ref="B604:F604"/>
    <mergeCell ref="A980:A982"/>
    <mergeCell ref="B980:B982"/>
    <mergeCell ref="B967:F967"/>
    <mergeCell ref="B968:B970"/>
    <mergeCell ref="A968:A970"/>
    <mergeCell ref="B526:F526"/>
    <mergeCell ref="A971:A973"/>
    <mergeCell ref="B971:B973"/>
    <mergeCell ref="A974:A976"/>
    <mergeCell ref="B974:B976"/>
    <mergeCell ref="B442:F442"/>
    <mergeCell ref="B577:F577"/>
    <mergeCell ref="B531:F531"/>
    <mergeCell ref="A977:A979"/>
    <mergeCell ref="B977:B979"/>
    <mergeCell ref="B575:F575"/>
    <mergeCell ref="B580:F580"/>
    <mergeCell ref="B915:F915"/>
    <mergeCell ref="B504:F504"/>
    <mergeCell ref="B896:F896"/>
  </mergeCells>
  <conditionalFormatting sqref="B1060:B1084">
    <cfRule type="expression" priority="3" dxfId="4" stopIfTrue="1">
      <formula>NOT('PHẦN 1'!#REF!="")</formula>
    </cfRule>
  </conditionalFormatting>
  <conditionalFormatting sqref="B1060:B1084">
    <cfRule type="expression" priority="4" dxfId="5" stopIfTrue="1">
      <formula>'PHẦN 1'!#REF!&lt;&gt;0</formula>
    </cfRule>
  </conditionalFormatting>
  <conditionalFormatting sqref="B1085:B1098 B1100:B1113">
    <cfRule type="expression" priority="1" dxfId="4" stopIfTrue="1">
      <formula>NOT('PHẦN 1'!#REF!="")</formula>
    </cfRule>
  </conditionalFormatting>
  <conditionalFormatting sqref="B1085:B1098 B1100:B1113">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2"/>
  <headerFooter>
    <oddFooter>&amp;L&amp;"VNI-Times,Italic"CBLS TC-XD T7/2019 trang &amp;P</oddFooter>
  </headerFooter>
  <drawing r:id="rId1"/>
</worksheet>
</file>

<file path=xl/worksheets/sheet2.xml><?xml version="1.0" encoding="utf-8"?>
<worksheet xmlns="http://schemas.openxmlformats.org/spreadsheetml/2006/main" xmlns:r="http://schemas.openxmlformats.org/officeDocument/2006/relationships">
  <dimension ref="A1:O233"/>
  <sheetViews>
    <sheetView view="pageBreakPreview" zoomScaleNormal="80" zoomScaleSheetLayoutView="100" zoomScalePageLayoutView="70" workbookViewId="0" topLeftCell="A127">
      <selection activeCell="C139" sqref="C139"/>
    </sheetView>
  </sheetViews>
  <sheetFormatPr defaultColWidth="8.796875" defaultRowHeight="15"/>
  <cols>
    <col min="1" max="1" width="5.3984375" style="25" customWidth="1"/>
    <col min="2" max="2" width="26.3984375" style="18" customWidth="1"/>
    <col min="3" max="3" width="13.19921875" style="26" customWidth="1"/>
    <col min="4" max="4" width="5.8984375" style="17" customWidth="1"/>
    <col min="5" max="5" width="8.59765625" style="129" customWidth="1"/>
    <col min="6" max="6" width="8.69921875" style="129" customWidth="1"/>
    <col min="7" max="7" width="8.3984375" style="805" customWidth="1"/>
    <col min="8" max="8" width="8.3984375" style="830" customWidth="1"/>
    <col min="9" max="9" width="9.3984375" style="129" customWidth="1"/>
    <col min="10" max="10" width="9.09765625" style="830" customWidth="1"/>
    <col min="11" max="11" width="8.3984375" style="880" customWidth="1"/>
    <col min="12" max="12" width="9.09765625" style="849" customWidth="1"/>
    <col min="13" max="13" width="8.3984375" style="129" customWidth="1"/>
    <col min="14" max="14" width="8.3984375" style="880" customWidth="1"/>
    <col min="15" max="15" width="8.5" style="778" customWidth="1"/>
    <col min="16" max="16384" width="9" style="18" customWidth="1"/>
  </cols>
  <sheetData>
    <row r="1" spans="1:15" s="14" customFormat="1" ht="47.25" customHeight="1">
      <c r="A1" s="1091" t="s">
        <v>165</v>
      </c>
      <c r="B1" s="1091"/>
      <c r="C1" s="1091"/>
      <c r="D1" s="1091"/>
      <c r="E1" s="1091"/>
      <c r="F1" s="1091"/>
      <c r="G1" s="1091"/>
      <c r="H1" s="1091"/>
      <c r="I1" s="1091"/>
      <c r="J1" s="1091"/>
      <c r="K1" s="1091"/>
      <c r="L1" s="1091"/>
      <c r="M1" s="1091"/>
      <c r="N1" s="1091"/>
      <c r="O1" s="1091"/>
    </row>
    <row r="2" spans="1:15" s="23" customFormat="1" ht="18" customHeight="1">
      <c r="A2" s="1092" t="s">
        <v>677</v>
      </c>
      <c r="B2" s="1092" t="s">
        <v>222</v>
      </c>
      <c r="C2" s="1092" t="s">
        <v>221</v>
      </c>
      <c r="D2" s="1115" t="s">
        <v>600</v>
      </c>
      <c r="E2" s="1101" t="s">
        <v>129</v>
      </c>
      <c r="F2" s="1101"/>
      <c r="G2" s="1101"/>
      <c r="H2" s="1101"/>
      <c r="I2" s="1101"/>
      <c r="J2" s="1101"/>
      <c r="K2" s="1101"/>
      <c r="L2" s="1101"/>
      <c r="M2" s="1101"/>
      <c r="N2" s="1101"/>
      <c r="O2" s="1101"/>
    </row>
    <row r="3" spans="1:15" s="23" customFormat="1" ht="18" customHeight="1">
      <c r="A3" s="1105"/>
      <c r="B3" s="1093"/>
      <c r="C3" s="1093"/>
      <c r="D3" s="1116"/>
      <c r="E3" s="1107" t="s">
        <v>163</v>
      </c>
      <c r="F3" s="1107"/>
      <c r="G3" s="1107"/>
      <c r="H3" s="1107"/>
      <c r="I3" s="1107"/>
      <c r="J3" s="1107"/>
      <c r="K3" s="1107"/>
      <c r="L3" s="1107"/>
      <c r="M3" s="1107"/>
      <c r="N3" s="1107"/>
      <c r="O3" s="1107"/>
    </row>
    <row r="4" spans="1:15" s="34" customFormat="1" ht="17.25">
      <c r="A4" s="1105"/>
      <c r="B4" s="1093"/>
      <c r="C4" s="1093"/>
      <c r="D4" s="1116"/>
      <c r="E4" s="1098" t="s">
        <v>298</v>
      </c>
      <c r="F4" s="1095" t="s">
        <v>599</v>
      </c>
      <c r="G4" s="1112" t="s">
        <v>598</v>
      </c>
      <c r="H4" s="1138" t="s">
        <v>597</v>
      </c>
      <c r="I4" s="1095" t="s">
        <v>282</v>
      </c>
      <c r="J4" s="1112" t="s">
        <v>596</v>
      </c>
      <c r="K4" s="1125" t="s">
        <v>595</v>
      </c>
      <c r="L4" s="1135" t="s">
        <v>594</v>
      </c>
      <c r="M4" s="1108" t="s">
        <v>593</v>
      </c>
      <c r="N4" s="1131" t="s">
        <v>592</v>
      </c>
      <c r="O4" s="765" t="s">
        <v>212</v>
      </c>
    </row>
    <row r="5" spans="1:15" s="34" customFormat="1" ht="21" customHeight="1">
      <c r="A5" s="1105"/>
      <c r="B5" s="1093"/>
      <c r="C5" s="1093"/>
      <c r="D5" s="1116"/>
      <c r="E5" s="1099"/>
      <c r="F5" s="1096"/>
      <c r="G5" s="1113"/>
      <c r="H5" s="1139"/>
      <c r="I5" s="1096"/>
      <c r="J5" s="1113"/>
      <c r="K5" s="1126"/>
      <c r="L5" s="1136"/>
      <c r="M5" s="1109"/>
      <c r="N5" s="1132"/>
      <c r="O5" s="766" t="s">
        <v>219</v>
      </c>
    </row>
    <row r="6" spans="1:15" s="34" customFormat="1" ht="17.25">
      <c r="A6" s="1106"/>
      <c r="B6" s="1094"/>
      <c r="C6" s="1094"/>
      <c r="D6" s="1117"/>
      <c r="E6" s="1100"/>
      <c r="F6" s="1097"/>
      <c r="G6" s="1114"/>
      <c r="H6" s="1140"/>
      <c r="I6" s="1097"/>
      <c r="J6" s="1114"/>
      <c r="K6" s="1127"/>
      <c r="L6" s="1137"/>
      <c r="M6" s="1110"/>
      <c r="N6" s="1133"/>
      <c r="O6" s="767" t="s">
        <v>220</v>
      </c>
    </row>
    <row r="7" spans="1:15" s="19" customFormat="1" ht="18">
      <c r="A7" s="117">
        <v>1</v>
      </c>
      <c r="B7" s="118">
        <v>2</v>
      </c>
      <c r="C7" s="119">
        <v>3</v>
      </c>
      <c r="D7" s="118">
        <v>4</v>
      </c>
      <c r="E7" s="133">
        <v>5</v>
      </c>
      <c r="F7" s="130">
        <v>6</v>
      </c>
      <c r="G7" s="779">
        <v>7</v>
      </c>
      <c r="H7" s="822">
        <v>8</v>
      </c>
      <c r="I7" s="133">
        <v>9</v>
      </c>
      <c r="J7" s="822">
        <v>10</v>
      </c>
      <c r="K7" s="850">
        <v>11</v>
      </c>
      <c r="L7" s="175">
        <v>12</v>
      </c>
      <c r="M7" s="133">
        <v>13</v>
      </c>
      <c r="N7" s="881">
        <v>14</v>
      </c>
      <c r="O7" s="133">
        <v>15</v>
      </c>
    </row>
    <row r="8" spans="1:15" s="19" customFormat="1" ht="23.25" customHeight="1">
      <c r="A8" s="175" t="s">
        <v>766</v>
      </c>
      <c r="B8" s="1141" t="s">
        <v>767</v>
      </c>
      <c r="C8" s="1142"/>
      <c r="D8" s="1142"/>
      <c r="E8" s="1142"/>
      <c r="F8" s="1142"/>
      <c r="G8" s="1142"/>
      <c r="H8" s="1142"/>
      <c r="I8" s="1142"/>
      <c r="J8" s="1142"/>
      <c r="K8" s="1142"/>
      <c r="L8" s="1142"/>
      <c r="M8" s="1142"/>
      <c r="N8" s="1142"/>
      <c r="O8" s="1143"/>
    </row>
    <row r="9" spans="1:15" s="19" customFormat="1" ht="18" customHeight="1">
      <c r="A9" s="175" t="s">
        <v>202</v>
      </c>
      <c r="B9" s="1144" t="s">
        <v>768</v>
      </c>
      <c r="C9" s="1142"/>
      <c r="D9" s="1142"/>
      <c r="E9" s="1142"/>
      <c r="F9" s="1142"/>
      <c r="G9" s="1142"/>
      <c r="H9" s="1142"/>
      <c r="I9" s="1142"/>
      <c r="J9" s="1142"/>
      <c r="K9" s="1142"/>
      <c r="L9" s="1142"/>
      <c r="M9" s="1142"/>
      <c r="N9" s="1142"/>
      <c r="O9" s="1143"/>
    </row>
    <row r="10" spans="1:15" ht="43.5" customHeight="1">
      <c r="A10" s="441">
        <v>1</v>
      </c>
      <c r="B10" s="449" t="s">
        <v>763</v>
      </c>
      <c r="C10" s="450" t="s">
        <v>4</v>
      </c>
      <c r="D10" s="417" t="s">
        <v>59</v>
      </c>
      <c r="E10" s="419">
        <v>1780</v>
      </c>
      <c r="F10" s="419">
        <f>88000/50</f>
        <v>1760</v>
      </c>
      <c r="G10" s="780">
        <f>87000/50</f>
        <v>1740</v>
      </c>
      <c r="H10" s="780" t="s">
        <v>1878</v>
      </c>
      <c r="I10" s="419">
        <f>87000/50</f>
        <v>1740</v>
      </c>
      <c r="J10" s="780">
        <v>1780</v>
      </c>
      <c r="K10" s="851">
        <f>90000/50</f>
        <v>1800</v>
      </c>
      <c r="L10" s="806">
        <v>1800</v>
      </c>
      <c r="M10" s="419">
        <f>90000/50</f>
        <v>1800</v>
      </c>
      <c r="N10" s="851">
        <v>1800</v>
      </c>
      <c r="O10" s="419">
        <v>1800</v>
      </c>
    </row>
    <row r="11" spans="1:15" ht="43.5" customHeight="1">
      <c r="A11" s="441">
        <v>2</v>
      </c>
      <c r="B11" s="449" t="s">
        <v>684</v>
      </c>
      <c r="C11" s="450" t="s">
        <v>198</v>
      </c>
      <c r="D11" s="417" t="s">
        <v>59</v>
      </c>
      <c r="E11" s="419">
        <v>1820</v>
      </c>
      <c r="F11" s="419">
        <f>92000/50</f>
        <v>1840</v>
      </c>
      <c r="G11" s="780">
        <f>90000/50</f>
        <v>1800</v>
      </c>
      <c r="H11" s="780" t="s">
        <v>1868</v>
      </c>
      <c r="I11" s="419">
        <f>90000/50</f>
        <v>1800</v>
      </c>
      <c r="J11" s="780">
        <v>1800</v>
      </c>
      <c r="K11" s="851">
        <f>91000/50</f>
        <v>1820</v>
      </c>
      <c r="L11" s="806"/>
      <c r="M11" s="419">
        <f>92000/50</f>
        <v>1840</v>
      </c>
      <c r="N11" s="882" t="s">
        <v>1868</v>
      </c>
      <c r="O11" s="419">
        <v>1810</v>
      </c>
    </row>
    <row r="12" spans="1:15" ht="21.75" customHeight="1">
      <c r="A12" s="441">
        <v>3</v>
      </c>
      <c r="B12" s="443" t="s">
        <v>310</v>
      </c>
      <c r="C12" s="418"/>
      <c r="D12" s="417" t="s">
        <v>59</v>
      </c>
      <c r="E12" s="419">
        <v>4500</v>
      </c>
      <c r="F12" s="419"/>
      <c r="G12" s="780"/>
      <c r="H12" s="780">
        <f>160000/40</f>
        <v>4000</v>
      </c>
      <c r="I12" s="419"/>
      <c r="J12" s="780" t="s">
        <v>216</v>
      </c>
      <c r="K12" s="851"/>
      <c r="L12" s="806">
        <f>168000/40</f>
        <v>4200</v>
      </c>
      <c r="M12" s="419">
        <f>160000/40</f>
        <v>4000</v>
      </c>
      <c r="N12" s="851">
        <v>3200</v>
      </c>
      <c r="O12" s="419"/>
    </row>
    <row r="13" spans="1:15" ht="21.75" customHeight="1">
      <c r="A13" s="441">
        <v>4</v>
      </c>
      <c r="B13" s="443" t="s">
        <v>223</v>
      </c>
      <c r="C13" s="418"/>
      <c r="D13" s="417" t="s">
        <v>59</v>
      </c>
      <c r="E13" s="419">
        <v>4500</v>
      </c>
      <c r="F13" s="419">
        <f>180000/40</f>
        <v>4500</v>
      </c>
      <c r="G13" s="780">
        <f>180000/40</f>
        <v>4500</v>
      </c>
      <c r="H13" s="780">
        <f>170000/40</f>
        <v>4250</v>
      </c>
      <c r="I13" s="419"/>
      <c r="J13" s="780"/>
      <c r="K13" s="851"/>
      <c r="L13" s="806"/>
      <c r="M13" s="419">
        <f>157000/40</f>
        <v>3925</v>
      </c>
      <c r="N13" s="882">
        <v>4000</v>
      </c>
      <c r="O13" s="419">
        <f>170000/40</f>
        <v>4250</v>
      </c>
    </row>
    <row r="14" spans="1:15" ht="43.5" customHeight="1">
      <c r="A14" s="441">
        <v>5</v>
      </c>
      <c r="B14" s="534" t="s">
        <v>754</v>
      </c>
      <c r="C14" s="219" t="s">
        <v>753</v>
      </c>
      <c r="D14" s="417" t="s">
        <v>59</v>
      </c>
      <c r="E14" s="419">
        <f>92500/50</f>
        <v>1850</v>
      </c>
      <c r="F14" s="419">
        <f aca="true" t="shared" si="0" ref="F14:O14">92500/50</f>
        <v>1850</v>
      </c>
      <c r="G14" s="780">
        <f t="shared" si="0"/>
        <v>1850</v>
      </c>
      <c r="H14" s="780">
        <f t="shared" si="0"/>
        <v>1850</v>
      </c>
      <c r="I14" s="419">
        <f>90500/50</f>
        <v>1810</v>
      </c>
      <c r="J14" s="780">
        <f t="shared" si="0"/>
        <v>1850</v>
      </c>
      <c r="K14" s="851">
        <f t="shared" si="0"/>
        <v>1850</v>
      </c>
      <c r="L14" s="806">
        <f t="shared" si="0"/>
        <v>1850</v>
      </c>
      <c r="M14" s="419">
        <f t="shared" si="0"/>
        <v>1850</v>
      </c>
      <c r="N14" s="851">
        <f t="shared" si="0"/>
        <v>1850</v>
      </c>
      <c r="O14" s="419">
        <f t="shared" si="0"/>
        <v>1850</v>
      </c>
    </row>
    <row r="15" spans="1:15" ht="96.75" customHeight="1">
      <c r="A15" s="441">
        <v>6</v>
      </c>
      <c r="B15" s="696" t="s">
        <v>1687</v>
      </c>
      <c r="C15" s="694" t="s">
        <v>1581</v>
      </c>
      <c r="D15" s="71" t="s">
        <v>130</v>
      </c>
      <c r="E15" s="695">
        <f>95000/50</f>
        <v>1900</v>
      </c>
      <c r="F15" s="695">
        <f>95000/50</f>
        <v>1900</v>
      </c>
      <c r="G15" s="781">
        <f aca="true" t="shared" si="1" ref="G15:O15">95000/50</f>
        <v>1900</v>
      </c>
      <c r="H15" s="781">
        <f t="shared" si="1"/>
        <v>1900</v>
      </c>
      <c r="I15" s="701">
        <f t="shared" si="1"/>
        <v>1900</v>
      </c>
      <c r="J15" s="781">
        <f t="shared" si="1"/>
        <v>1900</v>
      </c>
      <c r="K15" s="852">
        <f t="shared" si="1"/>
        <v>1900</v>
      </c>
      <c r="L15" s="807">
        <f t="shared" si="1"/>
        <v>1900</v>
      </c>
      <c r="M15" s="701">
        <f t="shared" si="1"/>
        <v>1900</v>
      </c>
      <c r="N15" s="852">
        <f t="shared" si="1"/>
        <v>1900</v>
      </c>
      <c r="O15" s="701">
        <f t="shared" si="1"/>
        <v>1900</v>
      </c>
    </row>
    <row r="16" spans="1:15" ht="19.5" customHeight="1">
      <c r="A16" s="179" t="s">
        <v>9</v>
      </c>
      <c r="B16" s="1102" t="s">
        <v>815</v>
      </c>
      <c r="C16" s="1103"/>
      <c r="D16" s="1103"/>
      <c r="E16" s="1103"/>
      <c r="F16" s="1103"/>
      <c r="G16" s="1103"/>
      <c r="H16" s="1103"/>
      <c r="I16" s="1103"/>
      <c r="J16" s="1103"/>
      <c r="K16" s="1103"/>
      <c r="L16" s="1103"/>
      <c r="M16" s="1103"/>
      <c r="N16" s="1103"/>
      <c r="O16" s="1104"/>
    </row>
    <row r="17" spans="1:15" ht="21.75" customHeight="1">
      <c r="A17" s="389">
        <v>1</v>
      </c>
      <c r="B17" s="1128" t="s">
        <v>751</v>
      </c>
      <c r="C17" s="1129"/>
      <c r="D17" s="1129"/>
      <c r="E17" s="1129"/>
      <c r="F17" s="1129"/>
      <c r="G17" s="1129"/>
      <c r="H17" s="1129"/>
      <c r="I17" s="1129"/>
      <c r="J17" s="1129"/>
      <c r="K17" s="1129"/>
      <c r="L17" s="1129"/>
      <c r="M17" s="1129"/>
      <c r="N17" s="1129"/>
      <c r="O17" s="1130"/>
    </row>
    <row r="18" spans="1:15" ht="21.75" customHeight="1">
      <c r="A18" s="390"/>
      <c r="B18" s="391" t="s">
        <v>714</v>
      </c>
      <c r="C18" s="392"/>
      <c r="D18" s="393" t="s">
        <v>872</v>
      </c>
      <c r="E18" s="553"/>
      <c r="F18" s="624">
        <v>250000</v>
      </c>
      <c r="G18" s="782">
        <v>220000</v>
      </c>
      <c r="H18" s="783" t="s">
        <v>1879</v>
      </c>
      <c r="I18" s="405"/>
      <c r="J18" s="783">
        <v>160000</v>
      </c>
      <c r="K18" s="853" t="s">
        <v>1879</v>
      </c>
      <c r="L18" s="838">
        <v>176000</v>
      </c>
      <c r="M18" s="405">
        <v>160000</v>
      </c>
      <c r="N18" s="883">
        <v>180000</v>
      </c>
      <c r="O18" s="405">
        <v>220000</v>
      </c>
    </row>
    <row r="19" spans="1:15" ht="21.75" customHeight="1">
      <c r="A19" s="390"/>
      <c r="B19" s="391" t="s">
        <v>715</v>
      </c>
      <c r="C19" s="392"/>
      <c r="D19" s="393" t="s">
        <v>872</v>
      </c>
      <c r="E19" s="623"/>
      <c r="F19" s="394"/>
      <c r="G19" s="783"/>
      <c r="H19" s="783">
        <v>290000</v>
      </c>
      <c r="I19" s="405"/>
      <c r="J19" s="783">
        <v>200000</v>
      </c>
      <c r="K19" s="853">
        <v>260000</v>
      </c>
      <c r="L19" s="838"/>
      <c r="M19" s="405">
        <v>200000</v>
      </c>
      <c r="N19" s="883">
        <v>260000</v>
      </c>
      <c r="O19" s="405">
        <v>250000</v>
      </c>
    </row>
    <row r="20" spans="1:15" ht="40.5" customHeight="1">
      <c r="A20" s="645">
        <v>2</v>
      </c>
      <c r="B20" s="1145" t="s">
        <v>1632</v>
      </c>
      <c r="C20" s="1146"/>
      <c r="D20" s="1146"/>
      <c r="E20" s="1146"/>
      <c r="F20" s="1146"/>
      <c r="G20" s="1146"/>
      <c r="H20" s="1146"/>
      <c r="I20" s="1146"/>
      <c r="J20" s="1146"/>
      <c r="K20" s="1146"/>
      <c r="L20" s="1146"/>
      <c r="M20" s="1146"/>
      <c r="N20" s="1146"/>
      <c r="O20" s="1147"/>
    </row>
    <row r="21" spans="1:15" ht="24" customHeight="1">
      <c r="A21" s="395"/>
      <c r="B21" s="646" t="s">
        <v>1398</v>
      </c>
      <c r="C21" s="647"/>
      <c r="D21" s="643" t="s">
        <v>873</v>
      </c>
      <c r="E21" s="649">
        <v>120000</v>
      </c>
      <c r="F21" s="648"/>
      <c r="G21" s="784"/>
      <c r="H21" s="784"/>
      <c r="I21" s="644">
        <v>125000</v>
      </c>
      <c r="J21" s="784"/>
      <c r="K21" s="854"/>
      <c r="L21" s="809"/>
      <c r="M21" s="678"/>
      <c r="N21" s="854"/>
      <c r="O21" s="678"/>
    </row>
    <row r="22" spans="1:15" ht="21.75" customHeight="1">
      <c r="A22" s="390"/>
      <c r="B22" s="396" t="s">
        <v>1633</v>
      </c>
      <c r="C22" s="397"/>
      <c r="D22" s="643" t="s">
        <v>873</v>
      </c>
      <c r="E22" s="649">
        <v>165000</v>
      </c>
      <c r="F22" s="644"/>
      <c r="G22" s="785"/>
      <c r="H22" s="823"/>
      <c r="I22" s="644">
        <v>160000</v>
      </c>
      <c r="J22" s="823"/>
      <c r="K22" s="855"/>
      <c r="L22" s="839"/>
      <c r="M22" s="644"/>
      <c r="N22" s="855"/>
      <c r="O22" s="644"/>
    </row>
    <row r="23" spans="1:15" ht="21.75" customHeight="1">
      <c r="A23" s="390"/>
      <c r="B23" s="396" t="s">
        <v>1793</v>
      </c>
      <c r="C23" s="397"/>
      <c r="D23" s="397" t="s">
        <v>873</v>
      </c>
      <c r="E23" s="649">
        <v>220000</v>
      </c>
      <c r="F23" s="398"/>
      <c r="G23" s="786"/>
      <c r="H23" s="788"/>
      <c r="I23" s="398">
        <v>220000</v>
      </c>
      <c r="J23" s="788"/>
      <c r="K23" s="856"/>
      <c r="L23" s="840"/>
      <c r="M23" s="398"/>
      <c r="N23" s="856"/>
      <c r="O23" s="398"/>
    </row>
    <row r="24" spans="1:15" ht="18">
      <c r="A24" s="179" t="s">
        <v>773</v>
      </c>
      <c r="B24" s="1102" t="s">
        <v>816</v>
      </c>
      <c r="C24" s="1103"/>
      <c r="D24" s="1103"/>
      <c r="E24" s="1103"/>
      <c r="F24" s="1103"/>
      <c r="G24" s="1103"/>
      <c r="H24" s="1103"/>
      <c r="I24" s="1103"/>
      <c r="J24" s="1103"/>
      <c r="K24" s="1103"/>
      <c r="L24" s="1103"/>
      <c r="M24" s="1103"/>
      <c r="N24" s="1103"/>
      <c r="O24" s="1104"/>
    </row>
    <row r="25" spans="1:15" s="96" customFormat="1" ht="39.75" customHeight="1">
      <c r="A25" s="435">
        <v>1</v>
      </c>
      <c r="B25" s="1118" t="s">
        <v>1635</v>
      </c>
      <c r="C25" s="1119"/>
      <c r="D25" s="1119"/>
      <c r="E25" s="1119"/>
      <c r="F25" s="1119"/>
      <c r="G25" s="1119"/>
      <c r="H25" s="1119"/>
      <c r="I25" s="1119"/>
      <c r="J25" s="1119"/>
      <c r="K25" s="1119"/>
      <c r="L25" s="1119"/>
      <c r="M25" s="1119"/>
      <c r="N25" s="1119"/>
      <c r="O25" s="1120"/>
    </row>
    <row r="26" spans="1:15" s="96" customFormat="1" ht="21.75" customHeight="1">
      <c r="A26" s="435" t="s">
        <v>770</v>
      </c>
      <c r="B26" s="436" t="s">
        <v>687</v>
      </c>
      <c r="C26" s="437"/>
      <c r="D26" s="437"/>
      <c r="E26" s="438"/>
      <c r="F26" s="438"/>
      <c r="G26" s="787"/>
      <c r="H26" s="787"/>
      <c r="I26" s="438"/>
      <c r="J26" s="787"/>
      <c r="K26" s="857"/>
      <c r="L26" s="811"/>
      <c r="M26" s="438"/>
      <c r="N26" s="857"/>
      <c r="O26" s="438"/>
    </row>
    <row r="27" spans="1:15" s="96" customFormat="1" ht="21.75" customHeight="1">
      <c r="A27" s="435"/>
      <c r="B27" s="439" t="s">
        <v>696</v>
      </c>
      <c r="C27" s="440"/>
      <c r="D27" s="441" t="s">
        <v>878</v>
      </c>
      <c r="E27" s="423">
        <v>450000</v>
      </c>
      <c r="F27" s="423"/>
      <c r="G27" s="788"/>
      <c r="H27" s="794"/>
      <c r="I27" s="423">
        <v>456000</v>
      </c>
      <c r="J27" s="831"/>
      <c r="K27" s="858"/>
      <c r="L27" s="841"/>
      <c r="M27" s="442"/>
      <c r="N27" s="858"/>
      <c r="O27" s="442"/>
    </row>
    <row r="28" spans="1:15" s="96" customFormat="1" ht="21.75" customHeight="1">
      <c r="A28" s="435"/>
      <c r="B28" s="443" t="s">
        <v>697</v>
      </c>
      <c r="C28" s="426"/>
      <c r="D28" s="441" t="s">
        <v>130</v>
      </c>
      <c r="E28" s="423"/>
      <c r="F28" s="423"/>
      <c r="G28" s="788"/>
      <c r="H28" s="794"/>
      <c r="I28" s="423">
        <v>535000</v>
      </c>
      <c r="J28" s="788"/>
      <c r="K28" s="859"/>
      <c r="L28" s="810"/>
      <c r="M28" s="423"/>
      <c r="N28" s="859"/>
      <c r="O28" s="768"/>
    </row>
    <row r="29" spans="1:15" s="96" customFormat="1" ht="21.75" customHeight="1">
      <c r="A29" s="435"/>
      <c r="B29" s="373" t="s">
        <v>879</v>
      </c>
      <c r="C29" s="426"/>
      <c r="D29" s="441" t="s">
        <v>130</v>
      </c>
      <c r="E29" s="423">
        <v>400000</v>
      </c>
      <c r="F29" s="423"/>
      <c r="G29" s="788"/>
      <c r="H29" s="794"/>
      <c r="I29" s="423">
        <v>400000</v>
      </c>
      <c r="J29" s="788"/>
      <c r="K29" s="859"/>
      <c r="L29" s="810"/>
      <c r="M29" s="423"/>
      <c r="N29" s="859"/>
      <c r="O29" s="768"/>
    </row>
    <row r="30" spans="1:15" s="96" customFormat="1" ht="21.75" customHeight="1">
      <c r="A30" s="435"/>
      <c r="B30" s="373" t="s">
        <v>880</v>
      </c>
      <c r="C30" s="426"/>
      <c r="D30" s="441" t="s">
        <v>130</v>
      </c>
      <c r="E30" s="423">
        <v>395000</v>
      </c>
      <c r="F30" s="423"/>
      <c r="G30" s="788"/>
      <c r="H30" s="794"/>
      <c r="I30" s="423">
        <v>383000</v>
      </c>
      <c r="J30" s="788"/>
      <c r="K30" s="859"/>
      <c r="L30" s="810"/>
      <c r="M30" s="423"/>
      <c r="N30" s="859"/>
      <c r="O30" s="768"/>
    </row>
    <row r="31" spans="1:15" s="96" customFormat="1" ht="21.75" customHeight="1">
      <c r="A31" s="435"/>
      <c r="B31" s="439" t="s">
        <v>694</v>
      </c>
      <c r="C31" s="426"/>
      <c r="D31" s="441" t="s">
        <v>130</v>
      </c>
      <c r="E31" s="423"/>
      <c r="F31" s="423"/>
      <c r="G31" s="788"/>
      <c r="H31" s="794"/>
      <c r="I31" s="423">
        <v>350000</v>
      </c>
      <c r="J31" s="788"/>
      <c r="K31" s="859"/>
      <c r="L31" s="810"/>
      <c r="M31" s="423"/>
      <c r="N31" s="859"/>
      <c r="O31" s="768"/>
    </row>
    <row r="32" spans="1:15" s="96" customFormat="1" ht="21.75" customHeight="1">
      <c r="A32" s="435"/>
      <c r="B32" s="439" t="s">
        <v>695</v>
      </c>
      <c r="C32" s="426"/>
      <c r="D32" s="441" t="s">
        <v>130</v>
      </c>
      <c r="E32" s="423">
        <v>365000</v>
      </c>
      <c r="F32" s="423"/>
      <c r="G32" s="788"/>
      <c r="H32" s="794"/>
      <c r="I32" s="423">
        <v>350000</v>
      </c>
      <c r="J32" s="788"/>
      <c r="K32" s="859"/>
      <c r="L32" s="810"/>
      <c r="M32" s="423"/>
      <c r="N32" s="859"/>
      <c r="O32" s="768"/>
    </row>
    <row r="33" spans="1:15" s="96" customFormat="1" ht="21.75" customHeight="1">
      <c r="A33" s="435" t="s">
        <v>771</v>
      </c>
      <c r="B33" s="436" t="s">
        <v>686</v>
      </c>
      <c r="C33" s="426"/>
      <c r="D33" s="441"/>
      <c r="E33" s="423"/>
      <c r="F33" s="423"/>
      <c r="G33" s="788"/>
      <c r="H33" s="794"/>
      <c r="I33" s="423"/>
      <c r="J33" s="788"/>
      <c r="K33" s="859"/>
      <c r="L33" s="810"/>
      <c r="M33" s="423"/>
      <c r="N33" s="859"/>
      <c r="O33" s="768"/>
    </row>
    <row r="34" spans="1:15" s="96" customFormat="1" ht="21.75" customHeight="1">
      <c r="A34" s="435"/>
      <c r="B34" s="443" t="s">
        <v>696</v>
      </c>
      <c r="C34" s="444"/>
      <c r="D34" s="441" t="s">
        <v>878</v>
      </c>
      <c r="E34" s="423">
        <v>402000</v>
      </c>
      <c r="F34" s="423"/>
      <c r="G34" s="788"/>
      <c r="H34" s="794"/>
      <c r="I34" s="423">
        <v>400000</v>
      </c>
      <c r="J34" s="788"/>
      <c r="K34" s="859"/>
      <c r="L34" s="810"/>
      <c r="M34" s="423"/>
      <c r="N34" s="859"/>
      <c r="O34" s="768"/>
    </row>
    <row r="35" spans="1:15" s="96" customFormat="1" ht="21.75" customHeight="1">
      <c r="A35" s="435"/>
      <c r="B35" s="443" t="s">
        <v>698</v>
      </c>
      <c r="C35" s="444"/>
      <c r="D35" s="441" t="s">
        <v>130</v>
      </c>
      <c r="E35" s="423"/>
      <c r="F35" s="423"/>
      <c r="G35" s="788"/>
      <c r="H35" s="794"/>
      <c r="I35" s="423">
        <v>420000</v>
      </c>
      <c r="J35" s="788"/>
      <c r="K35" s="859"/>
      <c r="L35" s="810"/>
      <c r="M35" s="423"/>
      <c r="N35" s="859"/>
      <c r="O35" s="768"/>
    </row>
    <row r="36" spans="1:15" s="96" customFormat="1" ht="21.75" customHeight="1">
      <c r="A36" s="435"/>
      <c r="B36" s="439" t="s">
        <v>695</v>
      </c>
      <c r="C36" s="445"/>
      <c r="D36" s="441" t="s">
        <v>130</v>
      </c>
      <c r="E36" s="423">
        <v>320000</v>
      </c>
      <c r="F36" s="423"/>
      <c r="G36" s="788"/>
      <c r="H36" s="794"/>
      <c r="I36" s="423">
        <v>325000</v>
      </c>
      <c r="J36" s="788"/>
      <c r="K36" s="859"/>
      <c r="L36" s="810"/>
      <c r="M36" s="423"/>
      <c r="N36" s="859"/>
      <c r="O36" s="768"/>
    </row>
    <row r="37" spans="1:15" s="96" customFormat="1" ht="21.75" customHeight="1">
      <c r="A37" s="435"/>
      <c r="B37" s="443" t="s">
        <v>699</v>
      </c>
      <c r="C37" s="444"/>
      <c r="D37" s="441" t="s">
        <v>130</v>
      </c>
      <c r="E37" s="423"/>
      <c r="F37" s="423"/>
      <c r="G37" s="788"/>
      <c r="H37" s="794"/>
      <c r="I37" s="423">
        <v>320000</v>
      </c>
      <c r="J37" s="788"/>
      <c r="K37" s="859"/>
      <c r="L37" s="810"/>
      <c r="M37" s="423"/>
      <c r="N37" s="859"/>
      <c r="O37" s="768"/>
    </row>
    <row r="38" spans="1:15" s="96" customFormat="1" ht="21.75" customHeight="1">
      <c r="A38" s="435"/>
      <c r="B38" s="439" t="s">
        <v>702</v>
      </c>
      <c r="C38" s="445"/>
      <c r="D38" s="441" t="s">
        <v>130</v>
      </c>
      <c r="E38" s="423">
        <v>332000</v>
      </c>
      <c r="F38" s="423"/>
      <c r="G38" s="788"/>
      <c r="H38" s="794"/>
      <c r="I38" s="423">
        <v>337000</v>
      </c>
      <c r="J38" s="788"/>
      <c r="K38" s="859"/>
      <c r="L38" s="810"/>
      <c r="M38" s="423"/>
      <c r="N38" s="859"/>
      <c r="O38" s="768"/>
    </row>
    <row r="39" spans="1:15" s="96" customFormat="1" ht="21.75" customHeight="1">
      <c r="A39" s="435" t="s">
        <v>775</v>
      </c>
      <c r="B39" s="436" t="s">
        <v>688</v>
      </c>
      <c r="C39" s="445"/>
      <c r="D39" s="441"/>
      <c r="E39" s="423"/>
      <c r="F39" s="423"/>
      <c r="G39" s="788"/>
      <c r="H39" s="794"/>
      <c r="I39" s="423"/>
      <c r="J39" s="788"/>
      <c r="K39" s="859"/>
      <c r="L39" s="810"/>
      <c r="M39" s="423"/>
      <c r="N39" s="859"/>
      <c r="O39" s="768"/>
    </row>
    <row r="40" spans="1:15" s="96" customFormat="1" ht="21.75" customHeight="1">
      <c r="A40" s="435"/>
      <c r="B40" s="439" t="s">
        <v>694</v>
      </c>
      <c r="C40" s="444"/>
      <c r="D40" s="441" t="s">
        <v>878</v>
      </c>
      <c r="E40" s="423"/>
      <c r="F40" s="423"/>
      <c r="G40" s="788"/>
      <c r="H40" s="794"/>
      <c r="I40" s="423">
        <v>287000</v>
      </c>
      <c r="J40" s="788"/>
      <c r="K40" s="859"/>
      <c r="L40" s="810"/>
      <c r="M40" s="423"/>
      <c r="N40" s="859"/>
      <c r="O40" s="768"/>
    </row>
    <row r="41" spans="1:15" s="96" customFormat="1" ht="21.75" customHeight="1">
      <c r="A41" s="435"/>
      <c r="B41" s="439" t="s">
        <v>691</v>
      </c>
      <c r="C41" s="426"/>
      <c r="D41" s="441" t="s">
        <v>130</v>
      </c>
      <c r="E41" s="423">
        <v>310000</v>
      </c>
      <c r="F41" s="423"/>
      <c r="G41" s="788"/>
      <c r="H41" s="794"/>
      <c r="I41" s="423">
        <v>305000</v>
      </c>
      <c r="J41" s="788"/>
      <c r="K41" s="859"/>
      <c r="L41" s="810"/>
      <c r="M41" s="423"/>
      <c r="N41" s="859"/>
      <c r="O41" s="768"/>
    </row>
    <row r="42" spans="1:15" s="96" customFormat="1" ht="21.75" customHeight="1">
      <c r="A42" s="435"/>
      <c r="B42" s="439" t="s">
        <v>695</v>
      </c>
      <c r="C42" s="444"/>
      <c r="D42" s="441" t="s">
        <v>130</v>
      </c>
      <c r="E42" s="423">
        <v>280000</v>
      </c>
      <c r="F42" s="423"/>
      <c r="G42" s="788"/>
      <c r="H42" s="794"/>
      <c r="I42" s="423">
        <v>287000</v>
      </c>
      <c r="J42" s="788"/>
      <c r="K42" s="859"/>
      <c r="L42" s="810"/>
      <c r="M42" s="423"/>
      <c r="N42" s="859"/>
      <c r="O42" s="768"/>
    </row>
    <row r="43" spans="1:15" s="96" customFormat="1" ht="21.75" customHeight="1">
      <c r="A43" s="435" t="s">
        <v>776</v>
      </c>
      <c r="B43" s="436" t="s">
        <v>689</v>
      </c>
      <c r="C43" s="446"/>
      <c r="D43" s="447"/>
      <c r="E43" s="448"/>
      <c r="F43" s="448"/>
      <c r="G43" s="789"/>
      <c r="H43" s="789"/>
      <c r="I43" s="448"/>
      <c r="J43" s="788"/>
      <c r="K43" s="859"/>
      <c r="L43" s="810"/>
      <c r="M43" s="423"/>
      <c r="N43" s="859"/>
      <c r="O43" s="768"/>
    </row>
    <row r="44" spans="1:15" s="96" customFormat="1" ht="21.75" customHeight="1">
      <c r="A44" s="435"/>
      <c r="B44" s="439" t="s">
        <v>690</v>
      </c>
      <c r="C44" s="444"/>
      <c r="D44" s="441" t="s">
        <v>878</v>
      </c>
      <c r="E44" s="423"/>
      <c r="F44" s="423"/>
      <c r="G44" s="788"/>
      <c r="H44" s="788"/>
      <c r="I44" s="423">
        <v>310000</v>
      </c>
      <c r="J44" s="788"/>
      <c r="K44" s="859"/>
      <c r="L44" s="810"/>
      <c r="M44" s="423"/>
      <c r="N44" s="859"/>
      <c r="O44" s="768"/>
    </row>
    <row r="45" spans="1:15" s="96" customFormat="1" ht="21.75" customHeight="1">
      <c r="A45" s="435"/>
      <c r="B45" s="439" t="s">
        <v>691</v>
      </c>
      <c r="C45" s="444"/>
      <c r="D45" s="441" t="s">
        <v>130</v>
      </c>
      <c r="E45" s="423">
        <v>323000</v>
      </c>
      <c r="F45" s="423"/>
      <c r="G45" s="788"/>
      <c r="H45" s="788"/>
      <c r="I45" s="423">
        <v>323000</v>
      </c>
      <c r="J45" s="788"/>
      <c r="K45" s="859"/>
      <c r="L45" s="810"/>
      <c r="M45" s="423"/>
      <c r="N45" s="859"/>
      <c r="O45" s="768"/>
    </row>
    <row r="46" spans="1:15" s="96" customFormat="1" ht="21.75" customHeight="1">
      <c r="A46" s="435"/>
      <c r="B46" s="439" t="s">
        <v>692</v>
      </c>
      <c r="C46" s="444"/>
      <c r="D46" s="441" t="s">
        <v>130</v>
      </c>
      <c r="E46" s="423">
        <v>310000</v>
      </c>
      <c r="F46" s="423"/>
      <c r="G46" s="788"/>
      <c r="H46" s="788"/>
      <c r="I46" s="423">
        <v>320000</v>
      </c>
      <c r="J46" s="788"/>
      <c r="K46" s="859"/>
      <c r="L46" s="810"/>
      <c r="M46" s="423"/>
      <c r="N46" s="859"/>
      <c r="O46" s="768"/>
    </row>
    <row r="47" spans="1:15" s="96" customFormat="1" ht="21.75" customHeight="1">
      <c r="A47" s="524" t="s">
        <v>777</v>
      </c>
      <c r="B47" s="436" t="s">
        <v>693</v>
      </c>
      <c r="C47" s="444"/>
      <c r="D47" s="441"/>
      <c r="E47" s="423"/>
      <c r="F47" s="423"/>
      <c r="G47" s="788"/>
      <c r="H47" s="788"/>
      <c r="I47" s="423"/>
      <c r="J47" s="788"/>
      <c r="K47" s="859"/>
      <c r="L47" s="810"/>
      <c r="M47" s="423"/>
      <c r="N47" s="859"/>
      <c r="O47" s="768"/>
    </row>
    <row r="48" spans="1:15" s="96" customFormat="1" ht="21.75" customHeight="1">
      <c r="A48" s="441"/>
      <c r="B48" s="439" t="s">
        <v>694</v>
      </c>
      <c r="C48" s="444"/>
      <c r="D48" s="441" t="s">
        <v>878</v>
      </c>
      <c r="E48" s="423"/>
      <c r="F48" s="423"/>
      <c r="G48" s="788"/>
      <c r="H48" s="788"/>
      <c r="I48" s="423">
        <v>260000</v>
      </c>
      <c r="J48" s="788"/>
      <c r="K48" s="859"/>
      <c r="L48" s="810"/>
      <c r="M48" s="423"/>
      <c r="N48" s="859"/>
      <c r="O48" s="768"/>
    </row>
    <row r="49" spans="1:15" s="96" customFormat="1" ht="21.75" customHeight="1">
      <c r="A49" s="441"/>
      <c r="B49" s="439" t="s">
        <v>695</v>
      </c>
      <c r="C49" s="444"/>
      <c r="D49" s="441" t="s">
        <v>130</v>
      </c>
      <c r="E49" s="423">
        <v>265000</v>
      </c>
      <c r="F49" s="423"/>
      <c r="G49" s="788"/>
      <c r="H49" s="788"/>
      <c r="I49" s="423">
        <v>265000</v>
      </c>
      <c r="J49" s="788"/>
      <c r="K49" s="859"/>
      <c r="L49" s="810"/>
      <c r="M49" s="423"/>
      <c r="N49" s="859"/>
      <c r="O49" s="768"/>
    </row>
    <row r="50" spans="1:15" s="96" customFormat="1" ht="21.75" customHeight="1">
      <c r="A50" s="435">
        <v>2</v>
      </c>
      <c r="B50" s="1134" t="s">
        <v>751</v>
      </c>
      <c r="C50" s="1067"/>
      <c r="D50" s="1067"/>
      <c r="E50" s="1067"/>
      <c r="F50" s="1067"/>
      <c r="G50" s="1067"/>
      <c r="H50" s="1067"/>
      <c r="I50" s="1067"/>
      <c r="J50" s="1067"/>
      <c r="K50" s="1067"/>
      <c r="L50" s="1067"/>
      <c r="M50" s="1067"/>
      <c r="N50" s="1067"/>
      <c r="O50" s="1068"/>
    </row>
    <row r="51" spans="1:15" s="96" customFormat="1" ht="21.75" customHeight="1">
      <c r="A51" s="441"/>
      <c r="B51" s="428" t="s">
        <v>134</v>
      </c>
      <c r="C51" s="429"/>
      <c r="D51" s="441" t="s">
        <v>878</v>
      </c>
      <c r="E51" s="423"/>
      <c r="F51" s="423">
        <v>350000</v>
      </c>
      <c r="G51" s="788">
        <v>370000</v>
      </c>
      <c r="H51" s="788">
        <v>400000</v>
      </c>
      <c r="I51" s="423"/>
      <c r="J51" s="788" t="s">
        <v>1869</v>
      </c>
      <c r="K51" s="859" t="s">
        <v>1883</v>
      </c>
      <c r="L51" s="810">
        <v>357500</v>
      </c>
      <c r="M51" s="423">
        <v>400000</v>
      </c>
      <c r="N51" s="859">
        <v>400000</v>
      </c>
      <c r="O51" s="423">
        <v>420000</v>
      </c>
    </row>
    <row r="52" spans="1:15" s="96" customFormat="1" ht="21.75" customHeight="1">
      <c r="A52" s="441"/>
      <c r="B52" s="428" t="s">
        <v>135</v>
      </c>
      <c r="C52" s="429"/>
      <c r="D52" s="441" t="s">
        <v>878</v>
      </c>
      <c r="E52" s="423"/>
      <c r="F52" s="423">
        <v>350000</v>
      </c>
      <c r="G52" s="788">
        <v>370000</v>
      </c>
      <c r="H52" s="788">
        <v>360000</v>
      </c>
      <c r="I52" s="423"/>
      <c r="J52" s="788" t="s">
        <v>1882</v>
      </c>
      <c r="K52" s="859" t="s">
        <v>1869</v>
      </c>
      <c r="L52" s="810">
        <v>374000</v>
      </c>
      <c r="M52" s="423">
        <v>390000</v>
      </c>
      <c r="N52" s="859">
        <v>370000</v>
      </c>
      <c r="O52" s="423">
        <v>380000</v>
      </c>
    </row>
    <row r="53" spans="1:15" s="96" customFormat="1" ht="21.75" customHeight="1">
      <c r="A53" s="159" t="s">
        <v>803</v>
      </c>
      <c r="B53" s="1121" t="s">
        <v>817</v>
      </c>
      <c r="C53" s="1122"/>
      <c r="D53" s="1122"/>
      <c r="E53" s="1122"/>
      <c r="F53" s="1122"/>
      <c r="G53" s="1122"/>
      <c r="H53" s="1122"/>
      <c r="I53" s="1122"/>
      <c r="J53" s="1122"/>
      <c r="K53" s="1122"/>
      <c r="L53" s="1122"/>
      <c r="M53" s="1122"/>
      <c r="N53" s="1122"/>
      <c r="O53" s="1123"/>
    </row>
    <row r="54" spans="1:15" s="96" customFormat="1" ht="38.25" customHeight="1">
      <c r="A54" s="399">
        <v>1</v>
      </c>
      <c r="B54" s="400" t="s">
        <v>372</v>
      </c>
      <c r="C54" s="401"/>
      <c r="D54" s="402" t="s">
        <v>171</v>
      </c>
      <c r="E54" s="403">
        <v>1200</v>
      </c>
      <c r="F54" s="403">
        <v>1100</v>
      </c>
      <c r="G54" s="790">
        <v>1100</v>
      </c>
      <c r="H54" s="790">
        <v>1200</v>
      </c>
      <c r="I54" s="403">
        <v>1200</v>
      </c>
      <c r="J54" s="832">
        <v>1200</v>
      </c>
      <c r="K54" s="860">
        <v>1200</v>
      </c>
      <c r="L54" s="813">
        <v>1150</v>
      </c>
      <c r="M54" s="403">
        <v>1100</v>
      </c>
      <c r="N54" s="860" t="s">
        <v>1870</v>
      </c>
      <c r="O54" s="769">
        <v>1200</v>
      </c>
    </row>
    <row r="55" spans="1:15" s="96" customFormat="1" ht="39" customHeight="1">
      <c r="A55" s="399">
        <v>2</v>
      </c>
      <c r="B55" s="400" t="s">
        <v>683</v>
      </c>
      <c r="C55" s="401"/>
      <c r="D55" s="402" t="s">
        <v>171</v>
      </c>
      <c r="E55" s="403">
        <v>1100</v>
      </c>
      <c r="F55" s="403">
        <v>1000</v>
      </c>
      <c r="G55" s="790">
        <v>1000</v>
      </c>
      <c r="H55" s="790">
        <v>1150</v>
      </c>
      <c r="I55" s="403">
        <v>1150</v>
      </c>
      <c r="J55" s="832">
        <v>1100</v>
      </c>
      <c r="K55" s="860">
        <v>1100</v>
      </c>
      <c r="L55" s="813">
        <v>1100</v>
      </c>
      <c r="M55" s="403">
        <v>1000</v>
      </c>
      <c r="N55" s="860">
        <v>1100</v>
      </c>
      <c r="O55" s="769">
        <v>1100</v>
      </c>
    </row>
    <row r="56" spans="1:15" s="96" customFormat="1" ht="21.75" customHeight="1">
      <c r="A56" s="399">
        <v>3</v>
      </c>
      <c r="B56" s="400" t="s">
        <v>355</v>
      </c>
      <c r="C56" s="401"/>
      <c r="D56" s="402" t="s">
        <v>171</v>
      </c>
      <c r="E56" s="403">
        <v>1000</v>
      </c>
      <c r="F56" s="403">
        <v>1100</v>
      </c>
      <c r="G56" s="790">
        <v>1100</v>
      </c>
      <c r="H56" s="790">
        <v>1100</v>
      </c>
      <c r="I56" s="403">
        <v>1100</v>
      </c>
      <c r="J56" s="790">
        <v>1050</v>
      </c>
      <c r="K56" s="860">
        <v>1000</v>
      </c>
      <c r="L56" s="813">
        <v>1100</v>
      </c>
      <c r="M56" s="403">
        <v>950</v>
      </c>
      <c r="N56" s="860">
        <v>1050</v>
      </c>
      <c r="O56" s="769">
        <v>1000</v>
      </c>
    </row>
    <row r="57" spans="1:15" s="96" customFormat="1" ht="21.75" customHeight="1">
      <c r="A57" s="180" t="s">
        <v>782</v>
      </c>
      <c r="B57" s="1121" t="s">
        <v>818</v>
      </c>
      <c r="C57" s="1122"/>
      <c r="D57" s="1122"/>
      <c r="E57" s="1122"/>
      <c r="F57" s="1122"/>
      <c r="G57" s="1122"/>
      <c r="H57" s="1122"/>
      <c r="I57" s="1122"/>
      <c r="J57" s="1122"/>
      <c r="K57" s="1122"/>
      <c r="L57" s="1122"/>
      <c r="M57" s="1122"/>
      <c r="N57" s="1122"/>
      <c r="O57" s="1123"/>
    </row>
    <row r="58" spans="1:15" s="96" customFormat="1" ht="21.75" customHeight="1">
      <c r="A58" s="424">
        <v>1</v>
      </c>
      <c r="B58" s="425" t="s">
        <v>1686</v>
      </c>
      <c r="C58" s="426"/>
      <c r="D58" s="422"/>
      <c r="E58" s="427"/>
      <c r="F58" s="427"/>
      <c r="G58" s="791"/>
      <c r="H58" s="791"/>
      <c r="I58" s="427"/>
      <c r="J58" s="791"/>
      <c r="K58" s="861"/>
      <c r="L58" s="814"/>
      <c r="M58" s="427"/>
      <c r="N58" s="861"/>
      <c r="O58" s="770"/>
    </row>
    <row r="59" spans="1:15" s="96" customFormat="1" ht="21.75" customHeight="1">
      <c r="A59" s="424"/>
      <c r="B59" s="466" t="s">
        <v>984</v>
      </c>
      <c r="C59" s="1124" t="s">
        <v>125</v>
      </c>
      <c r="D59" s="429" t="s">
        <v>59</v>
      </c>
      <c r="E59" s="531">
        <v>14900</v>
      </c>
      <c r="F59" s="531">
        <v>14900</v>
      </c>
      <c r="G59" s="792">
        <v>14900</v>
      </c>
      <c r="H59" s="792">
        <v>14900</v>
      </c>
      <c r="I59" s="771">
        <v>14900</v>
      </c>
      <c r="J59" s="792">
        <v>14900</v>
      </c>
      <c r="K59" s="862">
        <v>14900</v>
      </c>
      <c r="L59" s="815">
        <v>14900</v>
      </c>
      <c r="M59" s="771">
        <v>14900</v>
      </c>
      <c r="N59" s="862">
        <v>14900</v>
      </c>
      <c r="O59" s="771">
        <v>14900</v>
      </c>
    </row>
    <row r="60" spans="1:15" s="96" customFormat="1" ht="21.75" customHeight="1">
      <c r="A60" s="424"/>
      <c r="B60" s="430" t="s">
        <v>985</v>
      </c>
      <c r="C60" s="1124"/>
      <c r="D60" s="422" t="s">
        <v>59</v>
      </c>
      <c r="E60" s="531">
        <v>14850</v>
      </c>
      <c r="F60" s="531">
        <v>14850</v>
      </c>
      <c r="G60" s="792">
        <v>14850</v>
      </c>
      <c r="H60" s="792">
        <v>14850</v>
      </c>
      <c r="I60" s="771">
        <v>14850</v>
      </c>
      <c r="J60" s="792">
        <v>14850</v>
      </c>
      <c r="K60" s="862">
        <v>14850</v>
      </c>
      <c r="L60" s="815">
        <v>14850</v>
      </c>
      <c r="M60" s="771">
        <v>14850</v>
      </c>
      <c r="N60" s="862">
        <v>14850</v>
      </c>
      <c r="O60" s="771">
        <v>14850</v>
      </c>
    </row>
    <row r="61" spans="1:15" s="96" customFormat="1" ht="36" customHeight="1">
      <c r="A61" s="424"/>
      <c r="B61" s="428" t="s">
        <v>986</v>
      </c>
      <c r="C61" s="429" t="s">
        <v>124</v>
      </c>
      <c r="D61" s="609" t="s">
        <v>59</v>
      </c>
      <c r="E61" s="884">
        <v>12813.586557508763</v>
      </c>
      <c r="F61" s="884">
        <v>12813.586557508763</v>
      </c>
      <c r="G61" s="884">
        <v>12813.586557508763</v>
      </c>
      <c r="H61" s="884">
        <v>12813.586557508763</v>
      </c>
      <c r="I61" s="884">
        <v>12813.586557508763</v>
      </c>
      <c r="J61" s="884">
        <v>12813.586557508763</v>
      </c>
      <c r="K61" s="884">
        <v>12813.586557508763</v>
      </c>
      <c r="L61" s="884">
        <v>12813.586557508763</v>
      </c>
      <c r="M61" s="884">
        <v>12813.586557508763</v>
      </c>
      <c r="N61" s="884">
        <v>12813.586557508763</v>
      </c>
      <c r="O61" s="884">
        <v>12813.586557508763</v>
      </c>
    </row>
    <row r="62" spans="1:15" s="96" customFormat="1" ht="21.75" customHeight="1">
      <c r="A62" s="424"/>
      <c r="B62" s="103" t="s">
        <v>987</v>
      </c>
      <c r="C62" s="431" t="s">
        <v>191</v>
      </c>
      <c r="D62" s="422" t="s">
        <v>59</v>
      </c>
      <c r="E62" s="532">
        <v>13956.263956263956</v>
      </c>
      <c r="F62" s="532">
        <v>13956.263956263956</v>
      </c>
      <c r="G62" s="793">
        <v>13956.263956263956</v>
      </c>
      <c r="H62" s="793">
        <v>13956.263956263956</v>
      </c>
      <c r="I62" s="772">
        <v>13956.263956263956</v>
      </c>
      <c r="J62" s="793">
        <v>13956.263956263956</v>
      </c>
      <c r="K62" s="863">
        <v>13956.263956263956</v>
      </c>
      <c r="L62" s="816">
        <v>13956.263956263956</v>
      </c>
      <c r="M62" s="772">
        <v>13956.263956263956</v>
      </c>
      <c r="N62" s="863">
        <v>13956.263956263956</v>
      </c>
      <c r="O62" s="772">
        <v>13956.263956263956</v>
      </c>
    </row>
    <row r="63" spans="1:15" s="96" customFormat="1" ht="21.75" customHeight="1">
      <c r="A63" s="424"/>
      <c r="B63" s="430" t="s">
        <v>988</v>
      </c>
      <c r="C63" s="431" t="s">
        <v>191</v>
      </c>
      <c r="D63" s="422" t="s">
        <v>59</v>
      </c>
      <c r="E63" s="532">
        <v>14056.650420286785</v>
      </c>
      <c r="F63" s="532">
        <v>14056.650420286785</v>
      </c>
      <c r="G63" s="793">
        <v>14056.650420286785</v>
      </c>
      <c r="H63" s="793">
        <v>14056.650420286785</v>
      </c>
      <c r="I63" s="772">
        <v>14056.650420286785</v>
      </c>
      <c r="J63" s="793">
        <v>14056.650420286785</v>
      </c>
      <c r="K63" s="863">
        <v>14056.650420286785</v>
      </c>
      <c r="L63" s="816">
        <v>14056.650420286785</v>
      </c>
      <c r="M63" s="772">
        <v>14056.650420286785</v>
      </c>
      <c r="N63" s="863">
        <v>14056.650420286785</v>
      </c>
      <c r="O63" s="772">
        <v>14056.650420286785</v>
      </c>
    </row>
    <row r="64" spans="1:15" s="96" customFormat="1" ht="21.75" customHeight="1">
      <c r="A64" s="424"/>
      <c r="B64" s="430" t="s">
        <v>989</v>
      </c>
      <c r="C64" s="431" t="s">
        <v>191</v>
      </c>
      <c r="D64" s="422" t="s">
        <v>59</v>
      </c>
      <c r="E64" s="532">
        <v>13929.460131991777</v>
      </c>
      <c r="F64" s="532">
        <v>13929.460131991777</v>
      </c>
      <c r="G64" s="793">
        <v>13929.460131991777</v>
      </c>
      <c r="H64" s="793">
        <v>13929.460131991777</v>
      </c>
      <c r="I64" s="772">
        <v>13929.460131991777</v>
      </c>
      <c r="J64" s="793">
        <v>13929.460131991777</v>
      </c>
      <c r="K64" s="863">
        <v>13929.460131991777</v>
      </c>
      <c r="L64" s="816">
        <v>13929.460131991777</v>
      </c>
      <c r="M64" s="772">
        <v>13929.460131991777</v>
      </c>
      <c r="N64" s="863">
        <v>13929.460131991777</v>
      </c>
      <c r="O64" s="772">
        <v>13929.460131991777</v>
      </c>
    </row>
    <row r="65" spans="1:15" s="96" customFormat="1" ht="21.75" customHeight="1">
      <c r="A65" s="424"/>
      <c r="B65" s="103" t="s">
        <v>990</v>
      </c>
      <c r="C65" s="431" t="s">
        <v>191</v>
      </c>
      <c r="D65" s="422" t="s">
        <v>59</v>
      </c>
      <c r="E65" s="532">
        <v>14051.282051282053</v>
      </c>
      <c r="F65" s="532">
        <v>14051.282051282053</v>
      </c>
      <c r="G65" s="793">
        <v>14051.282051282053</v>
      </c>
      <c r="H65" s="793">
        <v>14051.282051282053</v>
      </c>
      <c r="I65" s="772">
        <v>14051.282051282053</v>
      </c>
      <c r="J65" s="793">
        <v>14051.282051282053</v>
      </c>
      <c r="K65" s="863">
        <v>14051.282051282053</v>
      </c>
      <c r="L65" s="816">
        <v>14051.282051282053</v>
      </c>
      <c r="M65" s="772">
        <v>14051.282051282053</v>
      </c>
      <c r="N65" s="863">
        <v>14051.282051282053</v>
      </c>
      <c r="O65" s="772">
        <v>14051.282051282053</v>
      </c>
    </row>
    <row r="66" spans="1:15" s="96" customFormat="1" ht="21.75" customHeight="1">
      <c r="A66" s="424"/>
      <c r="B66" s="430" t="s">
        <v>991</v>
      </c>
      <c r="C66" s="431" t="s">
        <v>191</v>
      </c>
      <c r="D66" s="422" t="s">
        <v>59</v>
      </c>
      <c r="E66" s="532">
        <v>14062.770338073982</v>
      </c>
      <c r="F66" s="532">
        <v>14062.770338073982</v>
      </c>
      <c r="G66" s="793">
        <v>14062.770338073982</v>
      </c>
      <c r="H66" s="793">
        <v>14062.770338073982</v>
      </c>
      <c r="I66" s="772">
        <v>14062.770338073982</v>
      </c>
      <c r="J66" s="793">
        <v>14062.770338073982</v>
      </c>
      <c r="K66" s="863">
        <v>14062.770338073982</v>
      </c>
      <c r="L66" s="816">
        <v>14062.770338073982</v>
      </c>
      <c r="M66" s="772">
        <v>14062.770338073982</v>
      </c>
      <c r="N66" s="863">
        <v>14062.770338073982</v>
      </c>
      <c r="O66" s="772">
        <v>14062.770338073982</v>
      </c>
    </row>
    <row r="67" spans="1:15" s="96" customFormat="1" ht="21.75" customHeight="1">
      <c r="A67" s="424"/>
      <c r="B67" s="103" t="s">
        <v>992</v>
      </c>
      <c r="C67" s="431" t="s">
        <v>191</v>
      </c>
      <c r="D67" s="422" t="s">
        <v>59</v>
      </c>
      <c r="E67" s="532">
        <v>14268.915275626685</v>
      </c>
      <c r="F67" s="532">
        <v>14268.915275626685</v>
      </c>
      <c r="G67" s="793">
        <v>14268.915275626685</v>
      </c>
      <c r="H67" s="793">
        <v>14268.915275626685</v>
      </c>
      <c r="I67" s="772">
        <v>14268.915275626685</v>
      </c>
      <c r="J67" s="793">
        <v>14268.915275626685</v>
      </c>
      <c r="K67" s="863">
        <v>14268.915275626685</v>
      </c>
      <c r="L67" s="816">
        <v>14268.915275626685</v>
      </c>
      <c r="M67" s="772">
        <v>14268.915275626685</v>
      </c>
      <c r="N67" s="863">
        <v>14268.915275626685</v>
      </c>
      <c r="O67" s="772">
        <v>14268.915275626685</v>
      </c>
    </row>
    <row r="68" spans="1:15" s="96" customFormat="1" ht="21.75" customHeight="1">
      <c r="A68" s="424"/>
      <c r="B68" s="103" t="s">
        <v>993</v>
      </c>
      <c r="C68" s="431" t="s">
        <v>191</v>
      </c>
      <c r="D68" s="422" t="s">
        <v>59</v>
      </c>
      <c r="E68" s="532">
        <v>14374.514374514374</v>
      </c>
      <c r="F68" s="532">
        <v>14374.514374514374</v>
      </c>
      <c r="G68" s="793">
        <v>14374.514374514374</v>
      </c>
      <c r="H68" s="793">
        <v>14374.514374514374</v>
      </c>
      <c r="I68" s="772">
        <v>14374.514374514374</v>
      </c>
      <c r="J68" s="793">
        <v>14374.514374514374</v>
      </c>
      <c r="K68" s="863">
        <v>14374.514374514374</v>
      </c>
      <c r="L68" s="816">
        <v>14374.514374514374</v>
      </c>
      <c r="M68" s="772">
        <v>14374.514374514374</v>
      </c>
      <c r="N68" s="863">
        <v>14374.514374514374</v>
      </c>
      <c r="O68" s="772">
        <v>14374.514374514374</v>
      </c>
    </row>
    <row r="69" spans="1:15" s="96" customFormat="1" ht="21.75" customHeight="1">
      <c r="A69" s="424">
        <v>2</v>
      </c>
      <c r="B69" s="432" t="s">
        <v>1685</v>
      </c>
      <c r="C69" s="426"/>
      <c r="D69" s="422"/>
      <c r="E69" s="375"/>
      <c r="F69" s="374"/>
      <c r="G69" s="794"/>
      <c r="H69" s="794"/>
      <c r="I69" s="375"/>
      <c r="J69" s="794"/>
      <c r="K69" s="864"/>
      <c r="L69" s="812"/>
      <c r="M69" s="375"/>
      <c r="N69" s="864"/>
      <c r="O69" s="375"/>
    </row>
    <row r="70" spans="1:15" s="96" customFormat="1" ht="27" customHeight="1">
      <c r="A70" s="424"/>
      <c r="B70" s="433" t="s">
        <v>975</v>
      </c>
      <c r="C70" s="1111" t="s">
        <v>141</v>
      </c>
      <c r="D70" s="422" t="s">
        <v>59</v>
      </c>
      <c r="E70" s="531">
        <v>15400</v>
      </c>
      <c r="F70" s="531">
        <v>15400</v>
      </c>
      <c r="G70" s="792">
        <v>15400</v>
      </c>
      <c r="H70" s="792">
        <v>15400</v>
      </c>
      <c r="I70" s="771">
        <v>15400</v>
      </c>
      <c r="J70" s="792">
        <v>15400</v>
      </c>
      <c r="K70" s="862">
        <v>15400</v>
      </c>
      <c r="L70" s="815">
        <v>15400</v>
      </c>
      <c r="M70" s="771">
        <v>15400</v>
      </c>
      <c r="N70" s="862">
        <v>15400</v>
      </c>
      <c r="O70" s="771">
        <v>15400</v>
      </c>
    </row>
    <row r="71" spans="1:15" s="96" customFormat="1" ht="26.25" customHeight="1">
      <c r="A71" s="424"/>
      <c r="B71" s="433" t="s">
        <v>976</v>
      </c>
      <c r="C71" s="1111"/>
      <c r="D71" s="422" t="s">
        <v>59</v>
      </c>
      <c r="E71" s="531">
        <v>15350</v>
      </c>
      <c r="F71" s="531">
        <v>15350</v>
      </c>
      <c r="G71" s="792">
        <v>15350</v>
      </c>
      <c r="H71" s="792">
        <v>15350</v>
      </c>
      <c r="I71" s="771">
        <v>15350</v>
      </c>
      <c r="J71" s="792">
        <v>15350</v>
      </c>
      <c r="K71" s="862">
        <v>15350</v>
      </c>
      <c r="L71" s="815">
        <v>15350</v>
      </c>
      <c r="M71" s="771">
        <v>15350</v>
      </c>
      <c r="N71" s="862">
        <v>15350</v>
      </c>
      <c r="O71" s="771">
        <v>15350</v>
      </c>
    </row>
    <row r="72" spans="1:15" s="96" customFormat="1" ht="34.5" customHeight="1">
      <c r="A72" s="424"/>
      <c r="B72" s="434" t="s">
        <v>967</v>
      </c>
      <c r="C72" s="1124" t="s">
        <v>589</v>
      </c>
      <c r="D72" s="609" t="s">
        <v>59</v>
      </c>
      <c r="E72" s="884">
        <v>14628.267464572165</v>
      </c>
      <c r="F72" s="884">
        <v>14628.267464572165</v>
      </c>
      <c r="G72" s="884">
        <v>14628.267464572165</v>
      </c>
      <c r="H72" s="884">
        <v>14628.267464572165</v>
      </c>
      <c r="I72" s="884">
        <v>14628.267464572165</v>
      </c>
      <c r="J72" s="884">
        <v>14628.267464572165</v>
      </c>
      <c r="K72" s="884">
        <v>14628.267464572165</v>
      </c>
      <c r="L72" s="884">
        <v>14628.267464572165</v>
      </c>
      <c r="M72" s="884">
        <v>14628.267464572165</v>
      </c>
      <c r="N72" s="884">
        <v>14628.267464572165</v>
      </c>
      <c r="O72" s="884">
        <v>14628.267464572165</v>
      </c>
    </row>
    <row r="73" spans="1:15" s="96" customFormat="1" ht="34.5" customHeight="1">
      <c r="A73" s="424"/>
      <c r="B73" s="434" t="s">
        <v>977</v>
      </c>
      <c r="C73" s="1152"/>
      <c r="D73" s="609" t="s">
        <v>59</v>
      </c>
      <c r="E73" s="884">
        <v>14437.514437514437</v>
      </c>
      <c r="F73" s="884">
        <v>14437.514437514437</v>
      </c>
      <c r="G73" s="884">
        <v>14437.514437514437</v>
      </c>
      <c r="H73" s="884">
        <v>14437.514437514437</v>
      </c>
      <c r="I73" s="884">
        <v>14437.514437514437</v>
      </c>
      <c r="J73" s="884">
        <v>14437.514437514437</v>
      </c>
      <c r="K73" s="884">
        <v>14437.514437514437</v>
      </c>
      <c r="L73" s="884">
        <v>14437.514437514437</v>
      </c>
      <c r="M73" s="884">
        <v>14437.514437514437</v>
      </c>
      <c r="N73" s="884">
        <v>14437.514437514437</v>
      </c>
      <c r="O73" s="884">
        <v>14437.514437514437</v>
      </c>
    </row>
    <row r="74" spans="1:15" s="96" customFormat="1" ht="34.5" customHeight="1">
      <c r="A74" s="424"/>
      <c r="B74" s="434" t="s">
        <v>978</v>
      </c>
      <c r="C74" s="1152"/>
      <c r="D74" s="609" t="s">
        <v>59</v>
      </c>
      <c r="E74" s="884">
        <v>14409.832591650775</v>
      </c>
      <c r="F74" s="884">
        <v>14409.832591650775</v>
      </c>
      <c r="G74" s="884">
        <v>14409.832591650775</v>
      </c>
      <c r="H74" s="884">
        <v>14409.832591650775</v>
      </c>
      <c r="I74" s="884">
        <v>14409.832591650775</v>
      </c>
      <c r="J74" s="884">
        <v>14409.832591650775</v>
      </c>
      <c r="K74" s="884">
        <v>14409.832591650775</v>
      </c>
      <c r="L74" s="884">
        <v>14409.832591650775</v>
      </c>
      <c r="M74" s="884">
        <v>14409.832591650775</v>
      </c>
      <c r="N74" s="884">
        <v>14409.832591650775</v>
      </c>
      <c r="O74" s="884">
        <v>14409.832591650775</v>
      </c>
    </row>
    <row r="75" spans="1:15" s="96" customFormat="1" ht="34.5" customHeight="1">
      <c r="A75" s="424"/>
      <c r="B75" s="434" t="s">
        <v>979</v>
      </c>
      <c r="C75" s="1152"/>
      <c r="D75" s="609" t="s">
        <v>59</v>
      </c>
      <c r="E75" s="884">
        <v>14427.134047387211</v>
      </c>
      <c r="F75" s="884">
        <v>14427.134047387211</v>
      </c>
      <c r="G75" s="884">
        <v>14427.134047387211</v>
      </c>
      <c r="H75" s="884">
        <v>14427.134047387211</v>
      </c>
      <c r="I75" s="884">
        <v>14427.134047387211</v>
      </c>
      <c r="J75" s="884">
        <v>14427.134047387211</v>
      </c>
      <c r="K75" s="884">
        <v>14427.134047387211</v>
      </c>
      <c r="L75" s="884">
        <v>14427.134047387211</v>
      </c>
      <c r="M75" s="884">
        <v>14427.134047387211</v>
      </c>
      <c r="N75" s="884">
        <v>14427.134047387211</v>
      </c>
      <c r="O75" s="884">
        <v>14427.134047387211</v>
      </c>
    </row>
    <row r="76" spans="1:15" s="96" customFormat="1" ht="34.5" customHeight="1">
      <c r="A76" s="424"/>
      <c r="B76" s="434" t="s">
        <v>980</v>
      </c>
      <c r="C76" s="1152"/>
      <c r="D76" s="609" t="s">
        <v>59</v>
      </c>
      <c r="E76" s="884">
        <v>14423.076923076924</v>
      </c>
      <c r="F76" s="884">
        <v>14423.076923076924</v>
      </c>
      <c r="G76" s="884">
        <v>14423.076923076924</v>
      </c>
      <c r="H76" s="884">
        <v>14423.076923076924</v>
      </c>
      <c r="I76" s="884">
        <v>14423.076923076924</v>
      </c>
      <c r="J76" s="884">
        <v>14423.076923076924</v>
      </c>
      <c r="K76" s="884">
        <v>14423.076923076924</v>
      </c>
      <c r="L76" s="884">
        <v>14423.076923076924</v>
      </c>
      <c r="M76" s="884">
        <v>14423.076923076924</v>
      </c>
      <c r="N76" s="884">
        <v>14423.076923076924</v>
      </c>
      <c r="O76" s="884">
        <v>14423.076923076924</v>
      </c>
    </row>
    <row r="77" spans="1:15" s="96" customFormat="1" ht="34.5" customHeight="1">
      <c r="A77" s="424"/>
      <c r="B77" s="434" t="s">
        <v>981</v>
      </c>
      <c r="C77" s="1152"/>
      <c r="D77" s="609" t="s">
        <v>59</v>
      </c>
      <c r="E77" s="884">
        <v>14408.803072770683</v>
      </c>
      <c r="F77" s="884">
        <v>14408.803072770683</v>
      </c>
      <c r="G77" s="884">
        <v>14408.803072770683</v>
      </c>
      <c r="H77" s="884">
        <v>14408.803072770683</v>
      </c>
      <c r="I77" s="884">
        <v>14408.803072770683</v>
      </c>
      <c r="J77" s="884">
        <v>14408.803072770683</v>
      </c>
      <c r="K77" s="884">
        <v>14408.803072770683</v>
      </c>
      <c r="L77" s="884">
        <v>14408.803072770683</v>
      </c>
      <c r="M77" s="884">
        <v>14408.803072770683</v>
      </c>
      <c r="N77" s="884">
        <v>14408.803072770683</v>
      </c>
      <c r="O77" s="884">
        <v>14408.803072770683</v>
      </c>
    </row>
    <row r="78" spans="1:15" s="96" customFormat="1" ht="34.5" customHeight="1">
      <c r="A78" s="424"/>
      <c r="B78" s="434" t="s">
        <v>982</v>
      </c>
      <c r="C78" s="1152"/>
      <c r="D78" s="609" t="s">
        <v>59</v>
      </c>
      <c r="E78" s="884">
        <v>14555.727642975966</v>
      </c>
      <c r="F78" s="884">
        <v>14555.727642975966</v>
      </c>
      <c r="G78" s="884">
        <v>14555.727642975966</v>
      </c>
      <c r="H78" s="884">
        <v>14555.727642975966</v>
      </c>
      <c r="I78" s="884">
        <v>14555.727642975966</v>
      </c>
      <c r="J78" s="884">
        <v>14555.727642975966</v>
      </c>
      <c r="K78" s="884">
        <v>14555.727642975966</v>
      </c>
      <c r="L78" s="884">
        <v>14555.727642975966</v>
      </c>
      <c r="M78" s="884">
        <v>14555.727642975966</v>
      </c>
      <c r="N78" s="884">
        <v>14555.727642975966</v>
      </c>
      <c r="O78" s="884">
        <v>14555.727642975966</v>
      </c>
    </row>
    <row r="79" spans="1:15" s="96" customFormat="1" ht="34.5" customHeight="1">
      <c r="A79" s="424"/>
      <c r="B79" s="434" t="s">
        <v>983</v>
      </c>
      <c r="C79" s="1152"/>
      <c r="D79" s="609" t="s">
        <v>59</v>
      </c>
      <c r="E79" s="884">
        <v>14663.114663114662</v>
      </c>
      <c r="F79" s="884">
        <v>14663.114663114662</v>
      </c>
      <c r="G79" s="884">
        <v>14663.114663114662</v>
      </c>
      <c r="H79" s="884">
        <v>14663.114663114662</v>
      </c>
      <c r="I79" s="884">
        <v>14663.114663114662</v>
      </c>
      <c r="J79" s="884">
        <v>14663.114663114662</v>
      </c>
      <c r="K79" s="884">
        <v>14663.114663114662</v>
      </c>
      <c r="L79" s="884">
        <v>14663.114663114662</v>
      </c>
      <c r="M79" s="884">
        <v>14663.114663114662</v>
      </c>
      <c r="N79" s="884">
        <v>14663.114663114662</v>
      </c>
      <c r="O79" s="884">
        <v>14663.114663114662</v>
      </c>
    </row>
    <row r="80" spans="1:15" s="19" customFormat="1" ht="17.25" customHeight="1">
      <c r="A80" s="182" t="s">
        <v>784</v>
      </c>
      <c r="B80" s="1121" t="s">
        <v>819</v>
      </c>
      <c r="C80" s="1153"/>
      <c r="D80" s="1153"/>
      <c r="E80" s="1153"/>
      <c r="F80" s="1153"/>
      <c r="G80" s="1153"/>
      <c r="H80" s="1153"/>
      <c r="I80" s="1153"/>
      <c r="J80" s="1153"/>
      <c r="K80" s="1153"/>
      <c r="L80" s="1153"/>
      <c r="M80" s="1153"/>
      <c r="N80" s="1153"/>
      <c r="O80" s="1154"/>
    </row>
    <row r="81" spans="1:15" s="19" customFormat="1" ht="18.75">
      <c r="A81" s="182" t="s">
        <v>202</v>
      </c>
      <c r="B81" s="1155" t="s">
        <v>791</v>
      </c>
      <c r="C81" s="1156"/>
      <c r="D81" s="1156"/>
      <c r="E81" s="1156"/>
      <c r="F81" s="1156"/>
      <c r="G81" s="1156"/>
      <c r="H81" s="1156"/>
      <c r="I81" s="1156"/>
      <c r="J81" s="1156"/>
      <c r="K81" s="1156"/>
      <c r="L81" s="1156"/>
      <c r="M81" s="1156"/>
      <c r="N81" s="1156"/>
      <c r="O81" s="1157"/>
    </row>
    <row r="82" spans="1:15" s="19" customFormat="1" ht="37.5" customHeight="1">
      <c r="A82" s="417">
        <v>1</v>
      </c>
      <c r="B82" s="373" t="s">
        <v>568</v>
      </c>
      <c r="C82" s="418"/>
      <c r="D82" s="417" t="s">
        <v>308</v>
      </c>
      <c r="E82" s="419">
        <v>38000</v>
      </c>
      <c r="F82" s="419">
        <v>42000</v>
      </c>
      <c r="G82" s="780">
        <v>45000</v>
      </c>
      <c r="H82" s="780" t="s">
        <v>1880</v>
      </c>
      <c r="I82" s="419">
        <v>40000</v>
      </c>
      <c r="J82" s="780">
        <v>40000</v>
      </c>
      <c r="K82" s="851"/>
      <c r="L82" s="806">
        <v>40000</v>
      </c>
      <c r="M82" s="419">
        <v>40000</v>
      </c>
      <c r="N82" s="851"/>
      <c r="O82" s="773">
        <v>42000</v>
      </c>
    </row>
    <row r="83" spans="1:15" s="19" customFormat="1" ht="35.25" customHeight="1">
      <c r="A83" s="417">
        <v>2</v>
      </c>
      <c r="B83" s="420" t="s">
        <v>566</v>
      </c>
      <c r="C83" s="421"/>
      <c r="D83" s="417" t="s">
        <v>308</v>
      </c>
      <c r="E83" s="419">
        <v>31000</v>
      </c>
      <c r="F83" s="419">
        <v>33000</v>
      </c>
      <c r="G83" s="780">
        <v>42000</v>
      </c>
      <c r="H83" s="780" t="s">
        <v>1881</v>
      </c>
      <c r="I83" s="419">
        <v>30000</v>
      </c>
      <c r="J83" s="780">
        <v>35000</v>
      </c>
      <c r="K83" s="851"/>
      <c r="L83" s="806">
        <v>39000</v>
      </c>
      <c r="M83" s="419"/>
      <c r="N83" s="851"/>
      <c r="O83" s="773">
        <v>35000</v>
      </c>
    </row>
    <row r="84" spans="1:15" s="19" customFormat="1" ht="39" customHeight="1">
      <c r="A84" s="417">
        <v>3</v>
      </c>
      <c r="B84" s="373" t="s">
        <v>1381</v>
      </c>
      <c r="C84" s="422"/>
      <c r="D84" s="417" t="s">
        <v>308</v>
      </c>
      <c r="E84" s="423">
        <v>27000</v>
      </c>
      <c r="F84" s="419">
        <v>25000</v>
      </c>
      <c r="G84" s="780">
        <v>30000</v>
      </c>
      <c r="H84" s="780">
        <v>28000</v>
      </c>
      <c r="I84" s="419">
        <v>26000</v>
      </c>
      <c r="J84" s="780">
        <v>26000</v>
      </c>
      <c r="K84" s="851"/>
      <c r="L84" s="806">
        <v>28000</v>
      </c>
      <c r="M84" s="419">
        <v>25000</v>
      </c>
      <c r="N84" s="851"/>
      <c r="O84" s="419">
        <v>28000</v>
      </c>
    </row>
    <row r="85" spans="1:15" s="19" customFormat="1" ht="24.75" customHeight="1">
      <c r="A85" s="417">
        <v>4</v>
      </c>
      <c r="B85" s="373" t="s">
        <v>1382</v>
      </c>
      <c r="C85" s="422"/>
      <c r="D85" s="417" t="s">
        <v>308</v>
      </c>
      <c r="E85" s="423">
        <v>22000</v>
      </c>
      <c r="F85" s="419">
        <v>20000</v>
      </c>
      <c r="G85" s="780">
        <v>25000</v>
      </c>
      <c r="H85" s="780">
        <v>24000</v>
      </c>
      <c r="I85" s="419">
        <v>24000</v>
      </c>
      <c r="J85" s="780">
        <v>22000</v>
      </c>
      <c r="K85" s="851"/>
      <c r="L85" s="806">
        <v>26000</v>
      </c>
      <c r="M85" s="419">
        <v>20000</v>
      </c>
      <c r="N85" s="851"/>
      <c r="O85" s="419">
        <v>26000</v>
      </c>
    </row>
    <row r="86" spans="1:15" s="19" customFormat="1" ht="33.75" customHeight="1">
      <c r="A86" s="417">
        <v>5</v>
      </c>
      <c r="B86" s="373" t="s">
        <v>1383</v>
      </c>
      <c r="C86" s="422"/>
      <c r="D86" s="417" t="s">
        <v>308</v>
      </c>
      <c r="E86" s="423">
        <v>17000</v>
      </c>
      <c r="F86" s="419">
        <v>12000</v>
      </c>
      <c r="G86" s="780">
        <v>20000</v>
      </c>
      <c r="H86" s="780">
        <v>18000</v>
      </c>
      <c r="I86" s="419">
        <v>17000</v>
      </c>
      <c r="J86" s="780">
        <v>20000</v>
      </c>
      <c r="K86" s="851"/>
      <c r="L86" s="806">
        <v>16000</v>
      </c>
      <c r="M86" s="419"/>
      <c r="N86" s="851"/>
      <c r="O86" s="419">
        <v>20000</v>
      </c>
    </row>
    <row r="87" spans="1:15" s="19" customFormat="1" ht="21.75" customHeight="1">
      <c r="A87" s="183" t="s">
        <v>9</v>
      </c>
      <c r="B87" s="1155" t="s">
        <v>792</v>
      </c>
      <c r="C87" s="1156"/>
      <c r="D87" s="1156"/>
      <c r="E87" s="1156"/>
      <c r="F87" s="1156"/>
      <c r="G87" s="1156"/>
      <c r="H87" s="1156"/>
      <c r="I87" s="1156"/>
      <c r="J87" s="1156"/>
      <c r="K87" s="1156"/>
      <c r="L87" s="1156"/>
      <c r="M87" s="1156"/>
      <c r="N87" s="1156"/>
      <c r="O87" s="1157"/>
    </row>
    <row r="88" spans="1:15" s="19" customFormat="1" ht="21.75" customHeight="1">
      <c r="A88" s="399">
        <v>1</v>
      </c>
      <c r="B88" s="407" t="s">
        <v>229</v>
      </c>
      <c r="C88" s="401"/>
      <c r="D88" s="402" t="s">
        <v>874</v>
      </c>
      <c r="E88" s="408">
        <v>16</v>
      </c>
      <c r="F88" s="408">
        <v>15</v>
      </c>
      <c r="G88" s="795">
        <v>14</v>
      </c>
      <c r="H88" s="795">
        <v>16</v>
      </c>
      <c r="I88" s="408">
        <v>16</v>
      </c>
      <c r="J88" s="795">
        <v>16</v>
      </c>
      <c r="K88" s="865">
        <v>14</v>
      </c>
      <c r="L88" s="817"/>
      <c r="M88" s="408">
        <v>17</v>
      </c>
      <c r="N88" s="866"/>
      <c r="O88" s="408">
        <v>16</v>
      </c>
    </row>
    <row r="89" spans="1:15" s="19" customFormat="1" ht="21.75" customHeight="1">
      <c r="A89" s="399">
        <v>2</v>
      </c>
      <c r="B89" s="407" t="s">
        <v>230</v>
      </c>
      <c r="C89" s="401"/>
      <c r="D89" s="402" t="s">
        <v>130</v>
      </c>
      <c r="E89" s="408">
        <v>17</v>
      </c>
      <c r="F89" s="408">
        <v>16</v>
      </c>
      <c r="G89" s="795">
        <v>15.5</v>
      </c>
      <c r="H89" s="795">
        <v>17</v>
      </c>
      <c r="I89" s="408">
        <v>17</v>
      </c>
      <c r="J89" s="795">
        <v>17</v>
      </c>
      <c r="K89" s="866">
        <v>16</v>
      </c>
      <c r="L89" s="817">
        <v>16.5</v>
      </c>
      <c r="M89" s="408">
        <v>18</v>
      </c>
      <c r="N89" s="866"/>
      <c r="O89" s="408">
        <v>17</v>
      </c>
    </row>
    <row r="90" spans="1:15" s="19" customFormat="1" ht="21.75" customHeight="1">
      <c r="A90" s="399">
        <v>3</v>
      </c>
      <c r="B90" s="407" t="s">
        <v>231</v>
      </c>
      <c r="C90" s="401"/>
      <c r="D90" s="402" t="s">
        <v>130</v>
      </c>
      <c r="E90" s="408">
        <v>18</v>
      </c>
      <c r="F90" s="408">
        <v>17.5</v>
      </c>
      <c r="G90" s="795">
        <v>16</v>
      </c>
      <c r="H90" s="795">
        <v>18</v>
      </c>
      <c r="I90" s="408">
        <v>18</v>
      </c>
      <c r="J90" s="795">
        <v>18</v>
      </c>
      <c r="K90" s="866">
        <v>18</v>
      </c>
      <c r="L90" s="817">
        <v>18.5</v>
      </c>
      <c r="M90" s="408">
        <v>19</v>
      </c>
      <c r="N90" s="866"/>
      <c r="O90" s="408">
        <v>18</v>
      </c>
    </row>
    <row r="91" spans="1:15" s="19" customFormat="1" ht="21.75" customHeight="1">
      <c r="A91" s="399">
        <v>4</v>
      </c>
      <c r="B91" s="407" t="s">
        <v>232</v>
      </c>
      <c r="C91" s="401"/>
      <c r="D91" s="402" t="s">
        <v>130</v>
      </c>
      <c r="E91" s="408">
        <v>19</v>
      </c>
      <c r="F91" s="408">
        <v>19</v>
      </c>
      <c r="G91" s="795">
        <v>17.5</v>
      </c>
      <c r="H91" s="795">
        <v>18</v>
      </c>
      <c r="I91" s="408">
        <v>18</v>
      </c>
      <c r="J91" s="795">
        <v>19</v>
      </c>
      <c r="K91" s="866"/>
      <c r="L91" s="817">
        <v>20</v>
      </c>
      <c r="M91" s="408">
        <v>19</v>
      </c>
      <c r="N91" s="866"/>
      <c r="O91" s="408">
        <v>19</v>
      </c>
    </row>
    <row r="92" spans="1:15" s="19" customFormat="1" ht="21.75" customHeight="1">
      <c r="A92" s="399">
        <v>5</v>
      </c>
      <c r="B92" s="407" t="s">
        <v>233</v>
      </c>
      <c r="C92" s="401"/>
      <c r="D92" s="402" t="s">
        <v>130</v>
      </c>
      <c r="E92" s="543"/>
      <c r="F92" s="408">
        <v>20</v>
      </c>
      <c r="G92" s="795">
        <v>18</v>
      </c>
      <c r="H92" s="795">
        <v>20</v>
      </c>
      <c r="I92" s="408">
        <v>20</v>
      </c>
      <c r="J92" s="795">
        <v>20</v>
      </c>
      <c r="K92" s="866"/>
      <c r="L92" s="817"/>
      <c r="M92" s="408">
        <v>20</v>
      </c>
      <c r="N92" s="866"/>
      <c r="O92" s="408"/>
    </row>
    <row r="93" spans="1:15" s="19" customFormat="1" ht="21.75" customHeight="1">
      <c r="A93" s="399">
        <v>6</v>
      </c>
      <c r="B93" s="409" t="s">
        <v>186</v>
      </c>
      <c r="C93" s="401"/>
      <c r="D93" s="399" t="s">
        <v>874</v>
      </c>
      <c r="E93" s="408">
        <v>22</v>
      </c>
      <c r="F93" s="408"/>
      <c r="G93" s="795">
        <v>19.5</v>
      </c>
      <c r="H93" s="795">
        <v>22</v>
      </c>
      <c r="I93" s="408">
        <v>22</v>
      </c>
      <c r="J93" s="795"/>
      <c r="K93" s="866"/>
      <c r="L93" s="817"/>
      <c r="M93" s="408">
        <v>23</v>
      </c>
      <c r="N93" s="866"/>
      <c r="O93" s="408"/>
    </row>
    <row r="94" spans="1:15" s="19" customFormat="1" ht="21.75" customHeight="1">
      <c r="A94" s="399">
        <v>7</v>
      </c>
      <c r="B94" s="409" t="s">
        <v>234</v>
      </c>
      <c r="C94" s="401"/>
      <c r="D94" s="402" t="s">
        <v>130</v>
      </c>
      <c r="E94" s="408">
        <v>7</v>
      </c>
      <c r="F94" s="408">
        <v>7</v>
      </c>
      <c r="G94" s="795"/>
      <c r="H94" s="795">
        <v>7</v>
      </c>
      <c r="I94" s="408">
        <v>7</v>
      </c>
      <c r="J94" s="795">
        <v>7</v>
      </c>
      <c r="K94" s="866">
        <v>7</v>
      </c>
      <c r="L94" s="817">
        <v>7</v>
      </c>
      <c r="M94" s="408"/>
      <c r="N94" s="866"/>
      <c r="O94" s="408">
        <v>7</v>
      </c>
    </row>
    <row r="95" spans="1:15" s="19" customFormat="1" ht="21.75" customHeight="1">
      <c r="A95" s="399">
        <v>8</v>
      </c>
      <c r="B95" s="409" t="s">
        <v>235</v>
      </c>
      <c r="C95" s="401"/>
      <c r="D95" s="402" t="s">
        <v>130</v>
      </c>
      <c r="E95" s="408">
        <v>17</v>
      </c>
      <c r="F95" s="408"/>
      <c r="G95" s="795">
        <v>13.5</v>
      </c>
      <c r="H95" s="795">
        <v>17</v>
      </c>
      <c r="I95" s="408">
        <v>17</v>
      </c>
      <c r="J95" s="795">
        <v>17</v>
      </c>
      <c r="K95" s="866"/>
      <c r="L95" s="817"/>
      <c r="M95" s="408"/>
      <c r="N95" s="866"/>
      <c r="O95" s="408">
        <v>17</v>
      </c>
    </row>
    <row r="96" spans="1:15" s="19" customFormat="1" ht="21.75" customHeight="1">
      <c r="A96" s="181" t="s">
        <v>788</v>
      </c>
      <c r="B96" s="1121" t="s">
        <v>793</v>
      </c>
      <c r="C96" s="1148"/>
      <c r="D96" s="1148"/>
      <c r="E96" s="1148"/>
      <c r="F96" s="1148"/>
      <c r="G96" s="1148"/>
      <c r="H96" s="1148"/>
      <c r="I96" s="1148"/>
      <c r="J96" s="1148"/>
      <c r="K96" s="1148"/>
      <c r="L96" s="1148"/>
      <c r="M96" s="1148"/>
      <c r="N96" s="1148"/>
      <c r="O96" s="1149"/>
    </row>
    <row r="97" spans="1:15" s="19" customFormat="1" ht="21.75" customHeight="1">
      <c r="A97" s="181" t="s">
        <v>202</v>
      </c>
      <c r="B97" s="1121" t="s">
        <v>1218</v>
      </c>
      <c r="C97" s="1148"/>
      <c r="D97" s="1148"/>
      <c r="E97" s="1148"/>
      <c r="F97" s="1148"/>
      <c r="G97" s="1148"/>
      <c r="H97" s="1148"/>
      <c r="I97" s="1148"/>
      <c r="J97" s="1148"/>
      <c r="K97" s="1148"/>
      <c r="L97" s="1148"/>
      <c r="M97" s="1148"/>
      <c r="N97" s="1148"/>
      <c r="O97" s="1149"/>
    </row>
    <row r="98" spans="1:15" s="19" customFormat="1" ht="21.75" customHeight="1">
      <c r="A98" s="97">
        <v>1</v>
      </c>
      <c r="B98" s="176" t="s">
        <v>752</v>
      </c>
      <c r="C98" s="100"/>
      <c r="D98" s="554" t="s">
        <v>171</v>
      </c>
      <c r="E98" s="423">
        <v>4500</v>
      </c>
      <c r="F98" s="423">
        <v>4500</v>
      </c>
      <c r="G98" s="788">
        <v>5000</v>
      </c>
      <c r="H98" s="788">
        <v>5000</v>
      </c>
      <c r="I98" s="423">
        <v>5000</v>
      </c>
      <c r="J98" s="788">
        <v>4500</v>
      </c>
      <c r="K98" s="859">
        <v>5500</v>
      </c>
      <c r="L98" s="810">
        <v>5000</v>
      </c>
      <c r="M98" s="423">
        <v>4500</v>
      </c>
      <c r="N98" s="859">
        <v>4500</v>
      </c>
      <c r="O98" s="423"/>
    </row>
    <row r="99" spans="1:15" s="19" customFormat="1" ht="31.5">
      <c r="A99" s="97">
        <v>2</v>
      </c>
      <c r="B99" s="102" t="s">
        <v>1219</v>
      </c>
      <c r="C99" s="98"/>
      <c r="D99" s="441" t="s">
        <v>171</v>
      </c>
      <c r="E99" s="423"/>
      <c r="F99" s="423">
        <v>3000</v>
      </c>
      <c r="G99" s="788"/>
      <c r="H99" s="788">
        <v>2700</v>
      </c>
      <c r="I99" s="423">
        <v>2700</v>
      </c>
      <c r="J99" s="788"/>
      <c r="K99" s="859">
        <v>3000</v>
      </c>
      <c r="L99" s="810">
        <v>3000</v>
      </c>
      <c r="M99" s="423">
        <v>2700</v>
      </c>
      <c r="N99" s="859"/>
      <c r="O99" s="768"/>
    </row>
    <row r="100" spans="1:15" s="19" customFormat="1" ht="31.5">
      <c r="A100" s="97">
        <v>3</v>
      </c>
      <c r="B100" s="102" t="s">
        <v>280</v>
      </c>
      <c r="C100" s="98"/>
      <c r="D100" s="441" t="s">
        <v>130</v>
      </c>
      <c r="E100" s="423">
        <v>3000</v>
      </c>
      <c r="F100" s="423">
        <v>3200</v>
      </c>
      <c r="G100" s="788"/>
      <c r="H100" s="788">
        <v>2720</v>
      </c>
      <c r="I100" s="423">
        <v>2500</v>
      </c>
      <c r="J100" s="788"/>
      <c r="K100" s="867"/>
      <c r="L100" s="810">
        <v>3500</v>
      </c>
      <c r="M100" s="423">
        <v>2500</v>
      </c>
      <c r="N100" s="859"/>
      <c r="O100" s="768"/>
    </row>
    <row r="101" spans="1:15" s="19" customFormat="1" ht="21.75" customHeight="1">
      <c r="A101" s="181" t="s">
        <v>9</v>
      </c>
      <c r="B101" s="1155" t="s">
        <v>799</v>
      </c>
      <c r="C101" s="1156"/>
      <c r="D101" s="1156"/>
      <c r="E101" s="1156"/>
      <c r="F101" s="1156"/>
      <c r="G101" s="1156"/>
      <c r="H101" s="1156"/>
      <c r="I101" s="1156"/>
      <c r="J101" s="1156"/>
      <c r="K101" s="1156"/>
      <c r="L101" s="1156"/>
      <c r="M101" s="1156"/>
      <c r="N101" s="1156"/>
      <c r="O101" s="1157"/>
    </row>
    <row r="102" spans="1:15" s="19" customFormat="1" ht="21.75" customHeight="1">
      <c r="A102" s="625">
        <v>1</v>
      </c>
      <c r="B102" s="626" t="s">
        <v>750</v>
      </c>
      <c r="C102" s="479"/>
      <c r="D102" s="479"/>
      <c r="E102" s="479"/>
      <c r="F102" s="479"/>
      <c r="G102" s="796"/>
      <c r="H102" s="824"/>
      <c r="I102" s="479"/>
      <c r="J102" s="824"/>
      <c r="K102" s="868"/>
      <c r="L102" s="842"/>
      <c r="M102" s="479"/>
      <c r="N102" s="868"/>
      <c r="O102" s="479"/>
    </row>
    <row r="103" spans="1:15" s="19" customFormat="1" ht="36.75" customHeight="1">
      <c r="A103" s="399"/>
      <c r="B103" s="412" t="s">
        <v>85</v>
      </c>
      <c r="C103" s="401"/>
      <c r="D103" s="602" t="s">
        <v>875</v>
      </c>
      <c r="E103" s="403"/>
      <c r="F103" s="405">
        <v>580000</v>
      </c>
      <c r="G103" s="783"/>
      <c r="H103" s="783">
        <v>550000</v>
      </c>
      <c r="I103" s="405">
        <v>550000</v>
      </c>
      <c r="J103" s="783">
        <v>600000</v>
      </c>
      <c r="K103" s="853">
        <v>540000</v>
      </c>
      <c r="L103" s="808"/>
      <c r="M103" s="405">
        <v>600000</v>
      </c>
      <c r="N103" s="853"/>
      <c r="O103" s="405">
        <v>600000</v>
      </c>
    </row>
    <row r="104" spans="1:15" s="19" customFormat="1" ht="21.75" customHeight="1">
      <c r="A104" s="399"/>
      <c r="B104" s="412" t="s">
        <v>103</v>
      </c>
      <c r="C104" s="401"/>
      <c r="D104" s="399" t="s">
        <v>130</v>
      </c>
      <c r="E104" s="404"/>
      <c r="F104" s="405">
        <v>500000</v>
      </c>
      <c r="G104" s="783"/>
      <c r="H104" s="783">
        <v>455000</v>
      </c>
      <c r="I104" s="405">
        <v>450000</v>
      </c>
      <c r="J104" s="783">
        <v>520000</v>
      </c>
      <c r="K104" s="853">
        <v>450000</v>
      </c>
      <c r="L104" s="808"/>
      <c r="M104" s="405">
        <v>500000</v>
      </c>
      <c r="N104" s="853">
        <v>455000</v>
      </c>
      <c r="O104" s="405">
        <v>500000</v>
      </c>
    </row>
    <row r="105" spans="1:15" s="19" customFormat="1" ht="35.25" customHeight="1">
      <c r="A105" s="399"/>
      <c r="B105" s="412" t="s">
        <v>305</v>
      </c>
      <c r="C105" s="401"/>
      <c r="D105" s="399" t="s">
        <v>130</v>
      </c>
      <c r="E105" s="403"/>
      <c r="F105" s="405">
        <v>252000</v>
      </c>
      <c r="G105" s="783"/>
      <c r="H105" s="783">
        <v>260000</v>
      </c>
      <c r="I105" s="405">
        <v>260000</v>
      </c>
      <c r="J105" s="783">
        <v>300000</v>
      </c>
      <c r="K105" s="853">
        <v>260000</v>
      </c>
      <c r="L105" s="808"/>
      <c r="M105" s="405">
        <v>250000</v>
      </c>
      <c r="N105" s="853">
        <v>256000</v>
      </c>
      <c r="O105" s="405">
        <v>260000</v>
      </c>
    </row>
    <row r="106" spans="1:15" s="19" customFormat="1" ht="36.75" customHeight="1">
      <c r="A106" s="399"/>
      <c r="B106" s="412" t="s">
        <v>306</v>
      </c>
      <c r="C106" s="401"/>
      <c r="D106" s="399" t="s">
        <v>130</v>
      </c>
      <c r="E106" s="403"/>
      <c r="F106" s="405">
        <v>182000</v>
      </c>
      <c r="G106" s="783"/>
      <c r="H106" s="783">
        <v>200000</v>
      </c>
      <c r="I106" s="405">
        <v>200000</v>
      </c>
      <c r="J106" s="783">
        <v>170000</v>
      </c>
      <c r="K106" s="853">
        <v>180000</v>
      </c>
      <c r="L106" s="808"/>
      <c r="M106" s="405">
        <v>180000</v>
      </c>
      <c r="N106" s="853"/>
      <c r="O106" s="405">
        <v>200000</v>
      </c>
    </row>
    <row r="107" spans="1:15" s="19" customFormat="1" ht="39.75" customHeight="1">
      <c r="A107" s="399"/>
      <c r="B107" s="413" t="s">
        <v>89</v>
      </c>
      <c r="C107" s="414"/>
      <c r="D107" s="399" t="s">
        <v>130</v>
      </c>
      <c r="E107" s="403"/>
      <c r="F107" s="405">
        <v>455000</v>
      </c>
      <c r="G107" s="783"/>
      <c r="H107" s="783">
        <v>450000</v>
      </c>
      <c r="I107" s="405">
        <v>450000</v>
      </c>
      <c r="J107" s="780"/>
      <c r="K107" s="869">
        <v>440000</v>
      </c>
      <c r="L107" s="808"/>
      <c r="M107" s="405">
        <v>460000</v>
      </c>
      <c r="N107" s="853"/>
      <c r="O107" s="774"/>
    </row>
    <row r="108" spans="1:15" s="19" customFormat="1" ht="39.75" customHeight="1">
      <c r="A108" s="399"/>
      <c r="B108" s="413" t="s">
        <v>1090</v>
      </c>
      <c r="C108" s="414"/>
      <c r="D108" s="399"/>
      <c r="E108" s="403"/>
      <c r="F108" s="405"/>
      <c r="G108" s="783"/>
      <c r="H108" s="783">
        <v>530000</v>
      </c>
      <c r="I108" s="405"/>
      <c r="J108" s="783">
        <v>460000</v>
      </c>
      <c r="K108" s="870"/>
      <c r="L108" s="808"/>
      <c r="M108" s="405"/>
      <c r="N108" s="853"/>
      <c r="O108" s="774"/>
    </row>
    <row r="109" spans="1:15" s="19" customFormat="1" ht="39" customHeight="1">
      <c r="A109" s="399"/>
      <c r="B109" s="412" t="s">
        <v>162</v>
      </c>
      <c r="C109" s="401"/>
      <c r="D109" s="399" t="s">
        <v>130</v>
      </c>
      <c r="E109" s="403"/>
      <c r="F109" s="405">
        <v>425000</v>
      </c>
      <c r="G109" s="783"/>
      <c r="H109" s="783">
        <v>415000</v>
      </c>
      <c r="I109" s="405">
        <v>420000</v>
      </c>
      <c r="J109" s="783">
        <v>420000</v>
      </c>
      <c r="K109" s="853">
        <v>380000</v>
      </c>
      <c r="L109" s="808"/>
      <c r="M109" s="405">
        <v>420000</v>
      </c>
      <c r="N109" s="853"/>
      <c r="O109" s="774"/>
    </row>
    <row r="110" spans="1:15" s="19" customFormat="1" ht="53.25" customHeight="1">
      <c r="A110" s="399"/>
      <c r="B110" s="412" t="s">
        <v>36</v>
      </c>
      <c r="C110" s="401"/>
      <c r="D110" s="399" t="s">
        <v>130</v>
      </c>
      <c r="E110" s="403"/>
      <c r="F110" s="405">
        <v>483000</v>
      </c>
      <c r="G110" s="783"/>
      <c r="H110" s="783">
        <v>480000</v>
      </c>
      <c r="I110" s="405"/>
      <c r="J110" s="783" t="s">
        <v>1893</v>
      </c>
      <c r="K110" s="853">
        <v>410000</v>
      </c>
      <c r="L110" s="808"/>
      <c r="M110" s="405">
        <v>460000</v>
      </c>
      <c r="N110" s="853"/>
      <c r="O110" s="774"/>
    </row>
    <row r="111" spans="1:15" s="19" customFormat="1" ht="21.75" customHeight="1">
      <c r="A111" s="410">
        <v>2</v>
      </c>
      <c r="B111" s="411" t="s">
        <v>738</v>
      </c>
      <c r="C111" s="401"/>
      <c r="D111" s="399"/>
      <c r="E111" s="404"/>
      <c r="F111" s="405"/>
      <c r="G111" s="783"/>
      <c r="H111" s="780"/>
      <c r="I111" s="405"/>
      <c r="J111" s="780"/>
      <c r="K111" s="853"/>
      <c r="L111" s="808"/>
      <c r="M111" s="405"/>
      <c r="N111" s="853"/>
      <c r="O111" s="405"/>
    </row>
    <row r="112" spans="1:15" s="19" customFormat="1" ht="79.5" customHeight="1">
      <c r="A112" s="399"/>
      <c r="B112" s="415" t="s">
        <v>876</v>
      </c>
      <c r="C112" s="401"/>
      <c r="D112" s="399"/>
      <c r="E112" s="404"/>
      <c r="F112" s="405"/>
      <c r="G112" s="783"/>
      <c r="H112" s="797">
        <v>1200000</v>
      </c>
      <c r="I112" s="406">
        <v>1200000</v>
      </c>
      <c r="J112" s="797">
        <v>1100000</v>
      </c>
      <c r="K112" s="853"/>
      <c r="L112" s="808"/>
      <c r="M112" s="405"/>
      <c r="N112" s="853"/>
      <c r="O112" s="405"/>
    </row>
    <row r="113" spans="1:15" s="19" customFormat="1" ht="57.75" customHeight="1">
      <c r="A113" s="399"/>
      <c r="B113" s="415" t="s">
        <v>877</v>
      </c>
      <c r="C113" s="401"/>
      <c r="D113" s="399"/>
      <c r="E113" s="404"/>
      <c r="F113" s="405"/>
      <c r="G113" s="783"/>
      <c r="H113" s="797">
        <v>1100000</v>
      </c>
      <c r="I113" s="406">
        <v>1100000</v>
      </c>
      <c r="J113" s="406">
        <v>1200000</v>
      </c>
      <c r="K113" s="853"/>
      <c r="L113" s="808"/>
      <c r="M113" s="405"/>
      <c r="N113" s="853"/>
      <c r="O113" s="405"/>
    </row>
    <row r="114" spans="1:15" s="19" customFormat="1" ht="37.5" customHeight="1">
      <c r="A114" s="416">
        <v>3</v>
      </c>
      <c r="B114" s="312" t="s">
        <v>820</v>
      </c>
      <c r="C114" s="401"/>
      <c r="D114" s="399"/>
      <c r="E114" s="404"/>
      <c r="F114" s="405"/>
      <c r="G114" s="783"/>
      <c r="H114" s="783"/>
      <c r="I114" s="406"/>
      <c r="J114" s="833"/>
      <c r="K114" s="853"/>
      <c r="L114" s="808"/>
      <c r="M114" s="405"/>
      <c r="N114" s="853"/>
      <c r="O114" s="405"/>
    </row>
    <row r="115" spans="1:15" s="19" customFormat="1" ht="123" customHeight="1">
      <c r="A115" s="399"/>
      <c r="B115" s="412" t="s">
        <v>104</v>
      </c>
      <c r="C115" s="401"/>
      <c r="D115" s="399" t="s">
        <v>130</v>
      </c>
      <c r="E115" s="403"/>
      <c r="F115" s="405">
        <v>752000</v>
      </c>
      <c r="G115" s="783">
        <v>950000</v>
      </c>
      <c r="H115" s="783">
        <v>750000</v>
      </c>
      <c r="I115" s="405"/>
      <c r="J115" s="783">
        <v>800000</v>
      </c>
      <c r="K115" s="853"/>
      <c r="L115" s="808">
        <v>900000</v>
      </c>
      <c r="M115" s="405">
        <v>780000</v>
      </c>
      <c r="N115" s="853"/>
      <c r="O115" s="405">
        <v>753000</v>
      </c>
    </row>
    <row r="116" spans="1:15" s="19" customFormat="1" ht="140.25" customHeight="1">
      <c r="A116" s="399"/>
      <c r="B116" s="412" t="s">
        <v>109</v>
      </c>
      <c r="C116" s="401"/>
      <c r="D116" s="399" t="s">
        <v>130</v>
      </c>
      <c r="E116" s="403"/>
      <c r="F116" s="405"/>
      <c r="G116" s="797">
        <v>1200000</v>
      </c>
      <c r="H116" s="783">
        <v>950000</v>
      </c>
      <c r="I116" s="405"/>
      <c r="J116" s="783"/>
      <c r="K116" s="853"/>
      <c r="L116" s="808">
        <v>1200000</v>
      </c>
      <c r="M116" s="405">
        <v>900000</v>
      </c>
      <c r="N116" s="853"/>
      <c r="O116" s="405">
        <v>950000</v>
      </c>
    </row>
    <row r="117" spans="1:15" s="19" customFormat="1" ht="19.5">
      <c r="A117" s="135" t="s">
        <v>773</v>
      </c>
      <c r="B117" s="1155" t="s">
        <v>802</v>
      </c>
      <c r="C117" s="1156"/>
      <c r="D117" s="1156"/>
      <c r="E117" s="1156"/>
      <c r="F117" s="1156"/>
      <c r="G117" s="1156"/>
      <c r="H117" s="1156"/>
      <c r="I117" s="1156"/>
      <c r="J117" s="1156"/>
      <c r="K117" s="1156"/>
      <c r="L117" s="1156"/>
      <c r="M117" s="1156"/>
      <c r="N117" s="1156"/>
      <c r="O117" s="1157"/>
    </row>
    <row r="118" spans="1:15" s="19" customFormat="1" ht="34.5">
      <c r="A118" s="97">
        <v>1</v>
      </c>
      <c r="B118" s="103" t="s">
        <v>302</v>
      </c>
      <c r="C118" s="100"/>
      <c r="D118" s="101" t="s">
        <v>356</v>
      </c>
      <c r="E118" s="99"/>
      <c r="F118" s="419">
        <v>100000</v>
      </c>
      <c r="G118" s="780"/>
      <c r="H118" s="780">
        <v>95000</v>
      </c>
      <c r="I118" s="419">
        <v>100000</v>
      </c>
      <c r="J118" s="780">
        <v>120000</v>
      </c>
      <c r="K118" s="851">
        <v>84000</v>
      </c>
      <c r="L118" s="806">
        <v>90000</v>
      </c>
      <c r="M118" s="419">
        <v>110000</v>
      </c>
      <c r="N118" s="851">
        <v>103000</v>
      </c>
      <c r="O118" s="419">
        <v>105000</v>
      </c>
    </row>
    <row r="119" spans="1:15" s="19" customFormat="1" ht="34.5">
      <c r="A119" s="97">
        <v>2</v>
      </c>
      <c r="B119" s="103" t="s">
        <v>303</v>
      </c>
      <c r="C119" s="100"/>
      <c r="D119" s="101" t="s">
        <v>130</v>
      </c>
      <c r="E119" s="99"/>
      <c r="F119" s="419">
        <v>140000</v>
      </c>
      <c r="G119" s="780"/>
      <c r="H119" s="780">
        <v>140000</v>
      </c>
      <c r="I119" s="419">
        <v>140000</v>
      </c>
      <c r="J119" s="780">
        <v>180000</v>
      </c>
      <c r="K119" s="851">
        <v>95000</v>
      </c>
      <c r="L119" s="806">
        <v>130000</v>
      </c>
      <c r="M119" s="419">
        <v>145000</v>
      </c>
      <c r="N119" s="851">
        <v>133000</v>
      </c>
      <c r="O119" s="775">
        <v>135000</v>
      </c>
    </row>
    <row r="120" spans="1:15" s="19" customFormat="1" ht="30">
      <c r="A120" s="97">
        <v>3</v>
      </c>
      <c r="B120" s="103" t="s">
        <v>304</v>
      </c>
      <c r="C120" s="100"/>
      <c r="D120" s="101" t="s">
        <v>130</v>
      </c>
      <c r="E120" s="99"/>
      <c r="F120" s="419">
        <v>195000</v>
      </c>
      <c r="G120" s="780"/>
      <c r="H120" s="780">
        <v>185000</v>
      </c>
      <c r="I120" s="419">
        <v>200000</v>
      </c>
      <c r="J120" s="780">
        <v>200000</v>
      </c>
      <c r="K120" s="851">
        <v>150000</v>
      </c>
      <c r="L120" s="806">
        <v>190000</v>
      </c>
      <c r="M120" s="419">
        <v>200000</v>
      </c>
      <c r="N120" s="851">
        <v>189000</v>
      </c>
      <c r="O120" s="775">
        <v>188000</v>
      </c>
    </row>
    <row r="121" spans="1:15" s="19" customFormat="1" ht="17.25">
      <c r="A121" s="181" t="s">
        <v>794</v>
      </c>
      <c r="B121" s="1121" t="s">
        <v>821</v>
      </c>
      <c r="C121" s="1148"/>
      <c r="D121" s="1148"/>
      <c r="E121" s="1148"/>
      <c r="F121" s="1148"/>
      <c r="G121" s="1148"/>
      <c r="H121" s="1148"/>
      <c r="I121" s="1148"/>
      <c r="J121" s="1148"/>
      <c r="K121" s="1148"/>
      <c r="L121" s="1148"/>
      <c r="M121" s="1148"/>
      <c r="N121" s="1148"/>
      <c r="O121" s="1149"/>
    </row>
    <row r="122" spans="1:15" s="19" customFormat="1" ht="17.25">
      <c r="A122" s="399">
        <v>1</v>
      </c>
      <c r="B122" s="407" t="s">
        <v>224</v>
      </c>
      <c r="C122" s="401"/>
      <c r="D122" s="399" t="s">
        <v>59</v>
      </c>
      <c r="E122" s="403">
        <v>3000</v>
      </c>
      <c r="F122" s="403">
        <v>2800</v>
      </c>
      <c r="G122" s="790"/>
      <c r="H122" s="790">
        <v>2800</v>
      </c>
      <c r="I122" s="403">
        <v>2800</v>
      </c>
      <c r="J122" s="790">
        <v>3000</v>
      </c>
      <c r="K122" s="860">
        <v>2600</v>
      </c>
      <c r="L122" s="813">
        <v>2500</v>
      </c>
      <c r="M122" s="403">
        <v>2800</v>
      </c>
      <c r="N122" s="860">
        <v>2800</v>
      </c>
      <c r="O122" s="403">
        <v>2800</v>
      </c>
    </row>
    <row r="123" spans="1:15" s="19" customFormat="1" ht="17.25">
      <c r="A123" s="399">
        <v>2</v>
      </c>
      <c r="B123" s="407" t="s">
        <v>225</v>
      </c>
      <c r="C123" s="401"/>
      <c r="D123" s="402" t="s">
        <v>130</v>
      </c>
      <c r="E123" s="403"/>
      <c r="F123" s="403">
        <v>1400</v>
      </c>
      <c r="G123" s="790"/>
      <c r="H123" s="790">
        <v>1200</v>
      </c>
      <c r="I123" s="403"/>
      <c r="J123" s="788"/>
      <c r="K123" s="860"/>
      <c r="L123" s="813">
        <v>1200</v>
      </c>
      <c r="M123" s="403">
        <v>1200</v>
      </c>
      <c r="N123" s="860">
        <v>1200</v>
      </c>
      <c r="O123" s="403">
        <v>1200</v>
      </c>
    </row>
    <row r="124" spans="1:15" s="19" customFormat="1" ht="17.25">
      <c r="A124" s="399">
        <v>3</v>
      </c>
      <c r="B124" s="409" t="s">
        <v>226</v>
      </c>
      <c r="C124" s="401"/>
      <c r="D124" s="402" t="s">
        <v>59</v>
      </c>
      <c r="E124" s="403"/>
      <c r="F124" s="403"/>
      <c r="G124" s="790"/>
      <c r="H124" s="790"/>
      <c r="I124" s="403"/>
      <c r="J124" s="788"/>
      <c r="K124" s="860"/>
      <c r="L124" s="813"/>
      <c r="M124" s="403">
        <v>1500</v>
      </c>
      <c r="N124" s="860"/>
      <c r="O124" s="404"/>
    </row>
    <row r="125" spans="1:15" s="19" customFormat="1" ht="17.25">
      <c r="A125" s="399">
        <v>4</v>
      </c>
      <c r="B125" s="409" t="s">
        <v>227</v>
      </c>
      <c r="C125" s="401"/>
      <c r="D125" s="402" t="s">
        <v>130</v>
      </c>
      <c r="E125" s="403"/>
      <c r="F125" s="403"/>
      <c r="G125" s="790"/>
      <c r="H125" s="790">
        <v>2600</v>
      </c>
      <c r="I125" s="403">
        <v>2600</v>
      </c>
      <c r="J125" s="788"/>
      <c r="K125" s="871"/>
      <c r="L125" s="813"/>
      <c r="M125" s="403"/>
      <c r="N125" s="860"/>
      <c r="O125" s="404"/>
    </row>
    <row r="126" spans="1:15" s="19" customFormat="1" ht="15.75">
      <c r="A126" s="399">
        <v>4</v>
      </c>
      <c r="B126" s="409" t="s">
        <v>228</v>
      </c>
      <c r="C126" s="402"/>
      <c r="D126" s="402" t="s">
        <v>171</v>
      </c>
      <c r="E126" s="403">
        <v>48000</v>
      </c>
      <c r="F126" s="403">
        <v>50000</v>
      </c>
      <c r="G126" s="790">
        <v>45000</v>
      </c>
      <c r="H126" s="788"/>
      <c r="I126" s="403"/>
      <c r="J126" s="788"/>
      <c r="K126" s="860"/>
      <c r="L126" s="813"/>
      <c r="M126" s="403"/>
      <c r="N126" s="860"/>
      <c r="O126" s="404"/>
    </row>
    <row r="127" spans="1:15" s="19" customFormat="1" ht="21.75" customHeight="1">
      <c r="A127" s="135" t="s">
        <v>813</v>
      </c>
      <c r="B127" s="1121" t="s">
        <v>1660</v>
      </c>
      <c r="C127" s="1148"/>
      <c r="D127" s="1148"/>
      <c r="E127" s="1148"/>
      <c r="F127" s="1148"/>
      <c r="G127" s="1148"/>
      <c r="H127" s="1148"/>
      <c r="I127" s="1148"/>
      <c r="J127" s="1148"/>
      <c r="K127" s="1148"/>
      <c r="L127" s="1148"/>
      <c r="M127" s="1148"/>
      <c r="N127" s="1148"/>
      <c r="O127" s="1149"/>
    </row>
    <row r="128" spans="1:15" s="19" customFormat="1" ht="21.75" customHeight="1">
      <c r="A128" s="509">
        <v>1</v>
      </c>
      <c r="B128" s="372" t="s">
        <v>1850</v>
      </c>
      <c r="C128" s="688"/>
      <c r="D128" s="687"/>
      <c r="E128" s="136"/>
      <c r="F128" s="136"/>
      <c r="G128" s="798"/>
      <c r="H128" s="798"/>
      <c r="I128" s="686"/>
      <c r="J128" s="798"/>
      <c r="K128" s="872"/>
      <c r="L128" s="818"/>
      <c r="M128" s="686"/>
      <c r="N128" s="872"/>
      <c r="O128" s="686"/>
    </row>
    <row r="129" spans="1:15" s="19" customFormat="1" ht="21.75" customHeight="1">
      <c r="A129" s="120"/>
      <c r="B129" s="121" t="s">
        <v>1071</v>
      </c>
      <c r="C129" s="579"/>
      <c r="D129" s="580" t="s">
        <v>133</v>
      </c>
      <c r="E129" s="137">
        <v>19230</v>
      </c>
      <c r="F129" s="137">
        <v>19230</v>
      </c>
      <c r="G129" s="799">
        <v>19230</v>
      </c>
      <c r="H129" s="799">
        <v>19230</v>
      </c>
      <c r="I129" s="742">
        <v>19230</v>
      </c>
      <c r="J129" s="799">
        <v>19230</v>
      </c>
      <c r="K129" s="873">
        <v>19230</v>
      </c>
      <c r="L129" s="819">
        <v>19230</v>
      </c>
      <c r="M129" s="742">
        <v>19230</v>
      </c>
      <c r="N129" s="873">
        <v>19230</v>
      </c>
      <c r="O129" s="742">
        <v>19230</v>
      </c>
    </row>
    <row r="130" spans="1:15" s="19" customFormat="1" ht="21.75" customHeight="1">
      <c r="A130" s="120"/>
      <c r="B130" s="121" t="s">
        <v>1554</v>
      </c>
      <c r="C130" s="579"/>
      <c r="D130" s="546" t="s">
        <v>133</v>
      </c>
      <c r="E130" s="457">
        <v>16650</v>
      </c>
      <c r="F130" s="457">
        <v>16650</v>
      </c>
      <c r="G130" s="800">
        <v>16650</v>
      </c>
      <c r="H130" s="800">
        <v>16650</v>
      </c>
      <c r="I130" s="457">
        <v>16650</v>
      </c>
      <c r="J130" s="800">
        <v>16650</v>
      </c>
      <c r="K130" s="874">
        <v>16650</v>
      </c>
      <c r="L130" s="820">
        <v>16650</v>
      </c>
      <c r="M130" s="457">
        <v>16650</v>
      </c>
      <c r="N130" s="874">
        <v>16650</v>
      </c>
      <c r="O130" s="457">
        <v>16650</v>
      </c>
    </row>
    <row r="131" spans="1:15" s="12" customFormat="1" ht="21.75" customHeight="1">
      <c r="A131" s="124"/>
      <c r="B131" s="125" t="s">
        <v>1512</v>
      </c>
      <c r="C131" s="126"/>
      <c r="D131" s="547" t="s">
        <v>133</v>
      </c>
      <c r="E131" s="138">
        <v>15610</v>
      </c>
      <c r="F131" s="138">
        <v>15610</v>
      </c>
      <c r="G131" s="801">
        <v>15610</v>
      </c>
      <c r="H131" s="801">
        <v>15610</v>
      </c>
      <c r="I131" s="743">
        <v>15610</v>
      </c>
      <c r="J131" s="801">
        <v>15610</v>
      </c>
      <c r="K131" s="875">
        <v>15610</v>
      </c>
      <c r="L131" s="821">
        <v>15610</v>
      </c>
      <c r="M131" s="743">
        <v>15610</v>
      </c>
      <c r="N131" s="875">
        <v>15610</v>
      </c>
      <c r="O131" s="743">
        <v>15610</v>
      </c>
    </row>
    <row r="132" spans="1:15" s="12" customFormat="1" ht="21.75" customHeight="1">
      <c r="A132" s="509">
        <v>2</v>
      </c>
      <c r="B132" s="372" t="s">
        <v>1886</v>
      </c>
      <c r="C132" s="688"/>
      <c r="D132" s="687"/>
      <c r="E132" s="136"/>
      <c r="F132" s="136"/>
      <c r="G132" s="798"/>
      <c r="H132" s="798"/>
      <c r="I132" s="686"/>
      <c r="J132" s="798"/>
      <c r="K132" s="872"/>
      <c r="L132" s="818"/>
      <c r="M132" s="686"/>
      <c r="N132" s="872"/>
      <c r="O132" s="686"/>
    </row>
    <row r="133" spans="1:15" s="12" customFormat="1" ht="21.75" customHeight="1">
      <c r="A133" s="578"/>
      <c r="B133" s="121" t="s">
        <v>1071</v>
      </c>
      <c r="C133" s="579"/>
      <c r="D133" s="580" t="s">
        <v>133</v>
      </c>
      <c r="E133" s="137">
        <v>19650</v>
      </c>
      <c r="F133" s="137">
        <v>19650</v>
      </c>
      <c r="G133" s="137">
        <v>19650</v>
      </c>
      <c r="H133" s="137">
        <v>19650</v>
      </c>
      <c r="I133" s="137">
        <v>19650</v>
      </c>
      <c r="J133" s="137">
        <v>19650</v>
      </c>
      <c r="K133" s="137">
        <v>19650</v>
      </c>
      <c r="L133" s="137">
        <v>19650</v>
      </c>
      <c r="M133" s="137">
        <v>19650</v>
      </c>
      <c r="N133" s="137">
        <v>19650</v>
      </c>
      <c r="O133" s="137">
        <v>19650</v>
      </c>
    </row>
    <row r="134" spans="1:15" s="12" customFormat="1" ht="21.75" customHeight="1">
      <c r="A134" s="578"/>
      <c r="B134" s="121" t="s">
        <v>1554</v>
      </c>
      <c r="C134" s="579"/>
      <c r="D134" s="546" t="s">
        <v>133</v>
      </c>
      <c r="E134" s="457">
        <v>16940</v>
      </c>
      <c r="F134" s="457">
        <v>16940</v>
      </c>
      <c r="G134" s="457">
        <v>16940</v>
      </c>
      <c r="H134" s="457">
        <v>16940</v>
      </c>
      <c r="I134" s="457">
        <v>16940</v>
      </c>
      <c r="J134" s="457">
        <v>16940</v>
      </c>
      <c r="K134" s="457">
        <v>16940</v>
      </c>
      <c r="L134" s="457">
        <v>16940</v>
      </c>
      <c r="M134" s="457">
        <v>16940</v>
      </c>
      <c r="N134" s="457">
        <v>16940</v>
      </c>
      <c r="O134" s="457">
        <v>16940</v>
      </c>
    </row>
    <row r="135" spans="1:15" s="12" customFormat="1" ht="21.75" customHeight="1">
      <c r="A135" s="124"/>
      <c r="B135" s="125" t="s">
        <v>1512</v>
      </c>
      <c r="C135" s="126"/>
      <c r="D135" s="547" t="s">
        <v>133</v>
      </c>
      <c r="E135" s="138">
        <v>15930</v>
      </c>
      <c r="F135" s="138">
        <v>15930</v>
      </c>
      <c r="G135" s="138">
        <v>15930</v>
      </c>
      <c r="H135" s="138">
        <v>15930</v>
      </c>
      <c r="I135" s="138">
        <v>15930</v>
      </c>
      <c r="J135" s="138">
        <v>15930</v>
      </c>
      <c r="K135" s="138">
        <v>15930</v>
      </c>
      <c r="L135" s="138">
        <v>15930</v>
      </c>
      <c r="M135" s="138">
        <v>15930</v>
      </c>
      <c r="N135" s="138">
        <v>15930</v>
      </c>
      <c r="O135" s="138">
        <v>15930</v>
      </c>
    </row>
    <row r="136" spans="1:15" s="12" customFormat="1" ht="20.25" customHeight="1">
      <c r="A136" s="509">
        <v>3</v>
      </c>
      <c r="B136" s="372" t="s">
        <v>1887</v>
      </c>
      <c r="C136" s="688"/>
      <c r="D136" s="687"/>
      <c r="E136" s="136"/>
      <c r="F136" s="136"/>
      <c r="G136" s="136"/>
      <c r="H136" s="136"/>
      <c r="I136" s="136"/>
      <c r="J136" s="136"/>
      <c r="K136" s="136"/>
      <c r="L136" s="136"/>
      <c r="M136" s="136"/>
      <c r="N136" s="136"/>
      <c r="O136" s="136"/>
    </row>
    <row r="137" spans="1:15" s="12" customFormat="1" ht="21.75" customHeight="1">
      <c r="A137" s="578"/>
      <c r="B137" s="121" t="s">
        <v>1071</v>
      </c>
      <c r="C137" s="579"/>
      <c r="D137" s="580" t="s">
        <v>133</v>
      </c>
      <c r="E137" s="137">
        <v>20270</v>
      </c>
      <c r="F137" s="137">
        <v>20270</v>
      </c>
      <c r="G137" s="137">
        <v>20270</v>
      </c>
      <c r="H137" s="137">
        <v>20270</v>
      </c>
      <c r="I137" s="137">
        <v>20270</v>
      </c>
      <c r="J137" s="137">
        <v>20270</v>
      </c>
      <c r="K137" s="137">
        <v>20270</v>
      </c>
      <c r="L137" s="137">
        <v>20270</v>
      </c>
      <c r="M137" s="137">
        <v>20270</v>
      </c>
      <c r="N137" s="137">
        <v>20270</v>
      </c>
      <c r="O137" s="137">
        <v>20270</v>
      </c>
    </row>
    <row r="138" spans="1:15" s="12" customFormat="1" ht="21.75" customHeight="1">
      <c r="A138" s="578"/>
      <c r="B138" s="121" t="s">
        <v>1554</v>
      </c>
      <c r="C138" s="579"/>
      <c r="D138" s="546" t="s">
        <v>133</v>
      </c>
      <c r="E138" s="457">
        <v>16990</v>
      </c>
      <c r="F138" s="457">
        <v>16990</v>
      </c>
      <c r="G138" s="457">
        <v>16990</v>
      </c>
      <c r="H138" s="457">
        <v>16990</v>
      </c>
      <c r="I138" s="457">
        <v>16990</v>
      </c>
      <c r="J138" s="457">
        <v>16990</v>
      </c>
      <c r="K138" s="457">
        <v>16990</v>
      </c>
      <c r="L138" s="457">
        <v>16990</v>
      </c>
      <c r="M138" s="457">
        <v>16990</v>
      </c>
      <c r="N138" s="457">
        <v>16990</v>
      </c>
      <c r="O138" s="457">
        <v>16990</v>
      </c>
    </row>
    <row r="139" spans="1:15" s="12" customFormat="1" ht="21.75" customHeight="1">
      <c r="A139" s="124"/>
      <c r="B139" s="125" t="s">
        <v>1512</v>
      </c>
      <c r="C139" s="126"/>
      <c r="D139" s="547" t="s">
        <v>133</v>
      </c>
      <c r="E139" s="138">
        <v>15950</v>
      </c>
      <c r="F139" s="138">
        <v>15950</v>
      </c>
      <c r="G139" s="138">
        <v>15950</v>
      </c>
      <c r="H139" s="138">
        <v>15950</v>
      </c>
      <c r="I139" s="138">
        <v>15950</v>
      </c>
      <c r="J139" s="138">
        <v>15950</v>
      </c>
      <c r="K139" s="138">
        <v>15950</v>
      </c>
      <c r="L139" s="138">
        <v>15950</v>
      </c>
      <c r="M139" s="138">
        <v>15950</v>
      </c>
      <c r="N139" s="138">
        <v>15950</v>
      </c>
      <c r="O139" s="138">
        <v>15950</v>
      </c>
    </row>
    <row r="140" spans="1:15" s="12" customFormat="1" ht="21.75" customHeight="1">
      <c r="A140" s="202"/>
      <c r="B140" s="205" t="s">
        <v>839</v>
      </c>
      <c r="C140" s="203"/>
      <c r="D140" s="37"/>
      <c r="E140" s="480"/>
      <c r="F140" s="204"/>
      <c r="G140" s="802"/>
      <c r="H140" s="825"/>
      <c r="I140" s="480"/>
      <c r="J140" s="825"/>
      <c r="K140" s="876"/>
      <c r="L140" s="843"/>
      <c r="M140" s="480"/>
      <c r="N140" s="876"/>
      <c r="O140" s="480"/>
    </row>
    <row r="141" spans="1:15" s="12" customFormat="1" ht="41.25" customHeight="1">
      <c r="A141" s="37"/>
      <c r="B141" s="1150" t="s">
        <v>1897</v>
      </c>
      <c r="C141" s="1151"/>
      <c r="D141" s="1151"/>
      <c r="E141" s="1151"/>
      <c r="F141" s="1151"/>
      <c r="G141" s="1151"/>
      <c r="H141" s="1151"/>
      <c r="I141" s="1151"/>
      <c r="J141" s="1151"/>
      <c r="K141" s="1151"/>
      <c r="L141" s="1151"/>
      <c r="M141" s="1151"/>
      <c r="N141" s="1151"/>
      <c r="O141" s="1151"/>
    </row>
    <row r="142" spans="1:15" s="12" customFormat="1" ht="41.25" customHeight="1">
      <c r="A142" s="37"/>
      <c r="B142" s="1150" t="s">
        <v>896</v>
      </c>
      <c r="C142" s="1151"/>
      <c r="D142" s="1151"/>
      <c r="E142" s="1151"/>
      <c r="F142" s="1151"/>
      <c r="G142" s="1151"/>
      <c r="H142" s="1151"/>
      <c r="I142" s="1151"/>
      <c r="J142" s="1151"/>
      <c r="K142" s="1151"/>
      <c r="L142" s="1151"/>
      <c r="M142" s="1151"/>
      <c r="N142" s="1151"/>
      <c r="O142" s="1151"/>
    </row>
    <row r="143" spans="1:15" s="12" customFormat="1" ht="18.75">
      <c r="A143" s="128"/>
      <c r="B143" s="1163" t="s">
        <v>897</v>
      </c>
      <c r="C143" s="1163"/>
      <c r="D143" s="1163"/>
      <c r="E143" s="1163"/>
      <c r="F143" s="1163"/>
      <c r="G143" s="1163"/>
      <c r="H143" s="1163"/>
      <c r="I143" s="1163"/>
      <c r="J143" s="1163"/>
      <c r="K143" s="1163"/>
      <c r="L143" s="1163"/>
      <c r="M143" s="1163"/>
      <c r="N143" s="1163"/>
      <c r="O143" s="1163"/>
    </row>
    <row r="144" spans="1:15" s="12" customFormat="1" ht="18.75">
      <c r="A144" s="128"/>
      <c r="B144" s="1166" t="s">
        <v>1254</v>
      </c>
      <c r="C144" s="1163"/>
      <c r="D144" s="1163"/>
      <c r="E144" s="1163"/>
      <c r="F144" s="1163"/>
      <c r="G144" s="1163"/>
      <c r="H144" s="1163"/>
      <c r="I144" s="1163"/>
      <c r="J144" s="1163"/>
      <c r="K144" s="1163"/>
      <c r="L144" s="1163"/>
      <c r="M144" s="1163"/>
      <c r="N144" s="1163"/>
      <c r="O144" s="1163"/>
    </row>
    <row r="145" spans="1:15" s="12" customFormat="1" ht="39" customHeight="1">
      <c r="A145" s="128"/>
      <c r="B145" s="1150" t="s">
        <v>898</v>
      </c>
      <c r="C145" s="1151"/>
      <c r="D145" s="1151"/>
      <c r="E145" s="1151"/>
      <c r="F145" s="1151"/>
      <c r="G145" s="1151"/>
      <c r="H145" s="1151"/>
      <c r="I145" s="1151"/>
      <c r="J145" s="1151"/>
      <c r="K145" s="1151"/>
      <c r="L145" s="1151"/>
      <c r="M145" s="1151"/>
      <c r="N145" s="1151"/>
      <c r="O145" s="1151"/>
    </row>
    <row r="146" spans="1:15" s="12" customFormat="1" ht="57.75" customHeight="1">
      <c r="A146" s="128"/>
      <c r="B146" s="1165" t="s">
        <v>899</v>
      </c>
      <c r="C146" s="1165"/>
      <c r="D146" s="1165"/>
      <c r="E146" s="1165"/>
      <c r="F146" s="1165"/>
      <c r="G146" s="1165"/>
      <c r="H146" s="1165"/>
      <c r="I146" s="1165"/>
      <c r="J146" s="1165"/>
      <c r="K146" s="1165"/>
      <c r="L146" s="1165"/>
      <c r="M146" s="1165"/>
      <c r="N146" s="1165"/>
      <c r="O146" s="1165"/>
    </row>
    <row r="147" spans="1:15" s="12" customFormat="1" ht="19.5" customHeight="1">
      <c r="A147" s="24"/>
      <c r="B147" s="32" t="s">
        <v>157</v>
      </c>
      <c r="C147" s="31"/>
      <c r="D147" s="13"/>
      <c r="E147" s="544"/>
      <c r="F147" s="1158" t="s">
        <v>836</v>
      </c>
      <c r="G147" s="1158"/>
      <c r="H147" s="1158"/>
      <c r="I147" s="1158"/>
      <c r="J147" s="1158"/>
      <c r="K147" s="1158" t="s">
        <v>837</v>
      </c>
      <c r="L147" s="1158"/>
      <c r="M147" s="1158"/>
      <c r="N147" s="1158"/>
      <c r="O147" s="481"/>
    </row>
    <row r="148" spans="1:15" s="12" customFormat="1" ht="18" customHeight="1">
      <c r="A148" s="24"/>
      <c r="B148" s="30" t="s">
        <v>158</v>
      </c>
      <c r="C148" s="31"/>
      <c r="D148" s="13"/>
      <c r="E148" s="544"/>
      <c r="F148" s="1158"/>
      <c r="G148" s="1158"/>
      <c r="H148" s="1158"/>
      <c r="I148" s="1158"/>
      <c r="J148" s="1158"/>
      <c r="K148" s="1158"/>
      <c r="L148" s="1158"/>
      <c r="M148" s="1158"/>
      <c r="N148" s="1158"/>
      <c r="O148" s="481"/>
    </row>
    <row r="149" spans="1:15" s="12" customFormat="1" ht="18" customHeight="1">
      <c r="A149" s="24"/>
      <c r="B149" s="33" t="s">
        <v>160</v>
      </c>
      <c r="C149" s="31"/>
      <c r="D149" s="13"/>
      <c r="E149" s="545"/>
      <c r="F149" s="1158"/>
      <c r="G149" s="1158"/>
      <c r="H149" s="1158"/>
      <c r="I149" s="1158"/>
      <c r="J149" s="1158"/>
      <c r="K149" s="1158"/>
      <c r="L149" s="1158"/>
      <c r="M149" s="1158"/>
      <c r="N149" s="1158"/>
      <c r="O149" s="481"/>
    </row>
    <row r="150" spans="1:15" s="12" customFormat="1" ht="18" customHeight="1">
      <c r="A150" s="24"/>
      <c r="B150" s="14" t="s">
        <v>159</v>
      </c>
      <c r="C150" s="31"/>
      <c r="D150" s="13"/>
      <c r="E150" s="545"/>
      <c r="F150" s="1158"/>
      <c r="G150" s="1158"/>
      <c r="H150" s="1158"/>
      <c r="I150" s="1158"/>
      <c r="J150" s="1158"/>
      <c r="K150" s="1158"/>
      <c r="L150" s="1158"/>
      <c r="M150" s="1158"/>
      <c r="N150" s="1158"/>
      <c r="O150" s="481"/>
    </row>
    <row r="151" spans="1:15" s="12" customFormat="1" ht="18" customHeight="1">
      <c r="A151" s="24"/>
      <c r="B151" s="14" t="s">
        <v>56</v>
      </c>
      <c r="C151" s="31"/>
      <c r="D151" s="13"/>
      <c r="E151" s="545"/>
      <c r="F151" s="1158"/>
      <c r="G151" s="1158"/>
      <c r="H151" s="1158"/>
      <c r="I151" s="1158"/>
      <c r="J151" s="1158"/>
      <c r="K151" s="1158"/>
      <c r="L151" s="1158"/>
      <c r="M151" s="1158"/>
      <c r="N151" s="1158"/>
      <c r="O151" s="776"/>
    </row>
    <row r="152" spans="1:15" s="12" customFormat="1" ht="18" customHeight="1">
      <c r="A152" s="24"/>
      <c r="B152" s="14" t="s">
        <v>127</v>
      </c>
      <c r="C152" s="31"/>
      <c r="D152" s="13"/>
      <c r="E152" s="545"/>
      <c r="F152" s="129"/>
      <c r="G152" s="803"/>
      <c r="H152" s="1164"/>
      <c r="I152" s="1164"/>
      <c r="J152" s="834"/>
      <c r="K152" s="877"/>
      <c r="L152" s="844"/>
      <c r="M152" s="1164"/>
      <c r="N152" s="1164"/>
      <c r="O152" s="764"/>
    </row>
    <row r="153" spans="1:15" s="12" customFormat="1" ht="18" customHeight="1">
      <c r="A153" s="24"/>
      <c r="B153" s="14" t="s">
        <v>238</v>
      </c>
      <c r="C153" s="31"/>
      <c r="D153" s="13"/>
      <c r="E153" s="545"/>
      <c r="F153" s="129"/>
      <c r="G153" s="803"/>
      <c r="H153" s="826"/>
      <c r="I153" s="131"/>
      <c r="J153" s="835"/>
      <c r="K153" s="877"/>
      <c r="L153" s="845"/>
      <c r="M153" s="134"/>
      <c r="N153" s="877"/>
      <c r="O153" s="776"/>
    </row>
    <row r="154" spans="1:15" s="12" customFormat="1" ht="20.25" customHeight="1">
      <c r="A154" s="24"/>
      <c r="B154" s="14" t="s">
        <v>239</v>
      </c>
      <c r="C154" s="31"/>
      <c r="D154" s="13"/>
      <c r="E154" s="545"/>
      <c r="F154" s="129"/>
      <c r="G154" s="803"/>
      <c r="H154" s="827"/>
      <c r="I154" s="131"/>
      <c r="J154" s="836"/>
      <c r="K154" s="877"/>
      <c r="L154" s="846"/>
      <c r="M154" s="132"/>
      <c r="N154" s="877"/>
      <c r="O154" s="776"/>
    </row>
    <row r="155" spans="1:15" s="12" customFormat="1" ht="20.25" customHeight="1">
      <c r="A155" s="24"/>
      <c r="B155" s="33" t="s">
        <v>1361</v>
      </c>
      <c r="C155" s="31"/>
      <c r="D155" s="13"/>
      <c r="E155" s="545"/>
      <c r="F155" s="129"/>
      <c r="G155" s="804"/>
      <c r="H155" s="828"/>
      <c r="I155" s="482"/>
      <c r="J155" s="837"/>
      <c r="K155" s="878"/>
      <c r="L155" s="847"/>
      <c r="M155" s="481"/>
      <c r="N155" s="879"/>
      <c r="O155" s="481"/>
    </row>
    <row r="156" spans="1:15" s="12" customFormat="1" ht="20.25" customHeight="1">
      <c r="A156" s="24"/>
      <c r="B156" s="33" t="s">
        <v>1360</v>
      </c>
      <c r="C156" s="31"/>
      <c r="D156" s="13"/>
      <c r="E156" s="545"/>
      <c r="F156" s="129"/>
      <c r="G156" s="804"/>
      <c r="H156" s="828"/>
      <c r="I156" s="482"/>
      <c r="J156" s="837"/>
      <c r="K156" s="878"/>
      <c r="L156" s="847"/>
      <c r="M156" s="481"/>
      <c r="N156" s="879"/>
      <c r="O156" s="481"/>
    </row>
    <row r="157" spans="1:15" s="12" customFormat="1" ht="18" customHeight="1">
      <c r="A157" s="24"/>
      <c r="B157" s="33" t="s">
        <v>838</v>
      </c>
      <c r="C157" s="31"/>
      <c r="D157" s="1159" t="s">
        <v>764</v>
      </c>
      <c r="E157" s="1160"/>
      <c r="F157" s="1160"/>
      <c r="G157" s="1160"/>
      <c r="H157" s="1160"/>
      <c r="I157" s="1160"/>
      <c r="J157" s="1161"/>
      <c r="K157" s="1158"/>
      <c r="L157" s="1162"/>
      <c r="M157" s="1162"/>
      <c r="N157" s="1162"/>
      <c r="O157" s="1162"/>
    </row>
    <row r="158" spans="1:15" s="12" customFormat="1" ht="18" customHeight="1">
      <c r="A158" s="25"/>
      <c r="B158" s="33" t="s">
        <v>840</v>
      </c>
      <c r="C158" s="26"/>
      <c r="D158" s="17"/>
      <c r="E158" s="129"/>
      <c r="F158" s="129"/>
      <c r="G158" s="804"/>
      <c r="H158" s="829"/>
      <c r="I158" s="481"/>
      <c r="J158" s="829"/>
      <c r="K158" s="879"/>
      <c r="L158" s="848"/>
      <c r="M158" s="481"/>
      <c r="N158" s="879"/>
      <c r="O158" s="481"/>
    </row>
    <row r="159" spans="1:15" s="12" customFormat="1" ht="60" customHeight="1">
      <c r="A159" s="25"/>
      <c r="B159" s="18"/>
      <c r="C159" s="26"/>
      <c r="D159" s="17"/>
      <c r="E159" s="129"/>
      <c r="F159" s="1158" t="s">
        <v>765</v>
      </c>
      <c r="G159" s="1158"/>
      <c r="H159" s="1158"/>
      <c r="I159" s="1158"/>
      <c r="J159" s="1158"/>
      <c r="K159" s="1158" t="s">
        <v>900</v>
      </c>
      <c r="L159" s="1158"/>
      <c r="M159" s="1158"/>
      <c r="N159" s="1158"/>
      <c r="O159" s="777"/>
    </row>
    <row r="160" spans="1:15" s="12" customFormat="1" ht="17.25">
      <c r="A160" s="25"/>
      <c r="B160" s="18"/>
      <c r="C160" s="26"/>
      <c r="D160" s="17"/>
      <c r="E160" s="129"/>
      <c r="F160" s="129"/>
      <c r="G160" s="805"/>
      <c r="H160" s="830"/>
      <c r="I160" s="129"/>
      <c r="J160" s="830"/>
      <c r="K160" s="880"/>
      <c r="L160" s="849"/>
      <c r="M160" s="129"/>
      <c r="N160" s="880"/>
      <c r="O160" s="778"/>
    </row>
    <row r="161" spans="1:15" s="12" customFormat="1" ht="17.25">
      <c r="A161" s="25"/>
      <c r="B161" s="18"/>
      <c r="C161" s="26"/>
      <c r="D161" s="17"/>
      <c r="E161" s="129"/>
      <c r="F161" s="129"/>
      <c r="G161" s="805"/>
      <c r="H161" s="830"/>
      <c r="I161" s="129"/>
      <c r="J161" s="830"/>
      <c r="K161" s="880"/>
      <c r="L161" s="849"/>
      <c r="M161" s="129"/>
      <c r="N161" s="880"/>
      <c r="O161" s="778"/>
    </row>
    <row r="162" spans="1:15" s="12" customFormat="1" ht="17.25">
      <c r="A162" s="25"/>
      <c r="B162" s="18"/>
      <c r="C162" s="26"/>
      <c r="D162" s="17"/>
      <c r="E162" s="129"/>
      <c r="F162" s="129"/>
      <c r="G162" s="805"/>
      <c r="H162" s="830"/>
      <c r="I162" s="129"/>
      <c r="J162" s="830"/>
      <c r="K162" s="880"/>
      <c r="L162" s="849"/>
      <c r="M162" s="129"/>
      <c r="N162" s="880"/>
      <c r="O162" s="778"/>
    </row>
    <row r="163" spans="1:15" s="12" customFormat="1" ht="17.25">
      <c r="A163" s="25"/>
      <c r="B163" s="18"/>
      <c r="C163" s="26"/>
      <c r="D163" s="17"/>
      <c r="E163" s="129"/>
      <c r="F163" s="129"/>
      <c r="G163" s="805"/>
      <c r="H163" s="830"/>
      <c r="I163" s="129"/>
      <c r="J163" s="830"/>
      <c r="K163" s="880"/>
      <c r="L163" s="849"/>
      <c r="M163" s="129"/>
      <c r="N163" s="880"/>
      <c r="O163" s="778"/>
    </row>
    <row r="164" spans="1:15" s="12" customFormat="1" ht="17.25">
      <c r="A164" s="25"/>
      <c r="B164" s="18"/>
      <c r="C164" s="26"/>
      <c r="D164" s="17"/>
      <c r="E164" s="129"/>
      <c r="F164" s="129"/>
      <c r="G164" s="805"/>
      <c r="H164" s="830"/>
      <c r="I164" s="129"/>
      <c r="J164" s="830"/>
      <c r="K164" s="880"/>
      <c r="L164" s="849"/>
      <c r="M164" s="129"/>
      <c r="N164" s="880"/>
      <c r="O164" s="778"/>
    </row>
    <row r="165" spans="1:15" s="12" customFormat="1" ht="17.25">
      <c r="A165" s="25"/>
      <c r="B165" s="18"/>
      <c r="C165" s="26"/>
      <c r="D165" s="17"/>
      <c r="E165" s="129"/>
      <c r="F165" s="129"/>
      <c r="G165" s="805"/>
      <c r="H165" s="830"/>
      <c r="I165" s="129"/>
      <c r="J165" s="830"/>
      <c r="K165" s="880"/>
      <c r="L165" s="849"/>
      <c r="M165" s="129"/>
      <c r="N165" s="880"/>
      <c r="O165" s="778"/>
    </row>
    <row r="166" spans="1:15" s="12" customFormat="1" ht="17.25">
      <c r="A166" s="25"/>
      <c r="B166" s="18"/>
      <c r="C166" s="26"/>
      <c r="D166" s="17"/>
      <c r="E166" s="129"/>
      <c r="F166" s="129"/>
      <c r="G166" s="805"/>
      <c r="H166" s="830"/>
      <c r="I166" s="129"/>
      <c r="J166" s="830"/>
      <c r="K166" s="880"/>
      <c r="L166" s="849"/>
      <c r="M166" s="129"/>
      <c r="N166" s="880"/>
      <c r="O166" s="778"/>
    </row>
    <row r="167" spans="1:15" s="12" customFormat="1" ht="17.25">
      <c r="A167" s="25"/>
      <c r="B167" s="18"/>
      <c r="C167" s="26"/>
      <c r="D167" s="17"/>
      <c r="E167" s="129"/>
      <c r="F167" s="129"/>
      <c r="G167" s="805"/>
      <c r="H167" s="830"/>
      <c r="I167" s="129"/>
      <c r="J167" s="830"/>
      <c r="K167" s="880"/>
      <c r="L167" s="849"/>
      <c r="M167" s="129"/>
      <c r="N167" s="880"/>
      <c r="O167" s="778"/>
    </row>
    <row r="168" spans="1:15" s="22" customFormat="1" ht="17.25">
      <c r="A168" s="25"/>
      <c r="B168" s="18"/>
      <c r="C168" s="26"/>
      <c r="D168" s="17"/>
      <c r="E168" s="129"/>
      <c r="F168" s="129"/>
      <c r="G168" s="805"/>
      <c r="H168" s="830"/>
      <c r="I168" s="129"/>
      <c r="J168" s="830"/>
      <c r="K168" s="880"/>
      <c r="L168" s="849"/>
      <c r="M168" s="129"/>
      <c r="N168" s="880"/>
      <c r="O168" s="778"/>
    </row>
    <row r="169" spans="1:15" s="12" customFormat="1" ht="17.25">
      <c r="A169" s="25"/>
      <c r="B169" s="18"/>
      <c r="C169" s="26"/>
      <c r="D169" s="17"/>
      <c r="E169" s="129"/>
      <c r="F169" s="129"/>
      <c r="G169" s="805"/>
      <c r="H169" s="830"/>
      <c r="I169" s="129"/>
      <c r="J169" s="830"/>
      <c r="K169" s="880"/>
      <c r="L169" s="849"/>
      <c r="M169" s="129"/>
      <c r="N169" s="880"/>
      <c r="O169" s="778"/>
    </row>
    <row r="170" spans="1:15" s="12" customFormat="1" ht="17.25">
      <c r="A170" s="25"/>
      <c r="B170" s="18"/>
      <c r="C170" s="26"/>
      <c r="D170" s="17"/>
      <c r="E170" s="129"/>
      <c r="F170" s="129"/>
      <c r="G170" s="805"/>
      <c r="H170" s="830"/>
      <c r="I170" s="129"/>
      <c r="J170" s="830"/>
      <c r="K170" s="880"/>
      <c r="L170" s="849"/>
      <c r="M170" s="129"/>
      <c r="N170" s="880"/>
      <c r="O170" s="778"/>
    </row>
    <row r="171" spans="1:15" s="12" customFormat="1" ht="17.25">
      <c r="A171" s="25"/>
      <c r="B171" s="18"/>
      <c r="C171" s="26"/>
      <c r="D171" s="17"/>
      <c r="E171" s="129"/>
      <c r="F171" s="129"/>
      <c r="G171" s="805"/>
      <c r="H171" s="830"/>
      <c r="I171" s="129"/>
      <c r="J171" s="830"/>
      <c r="K171" s="880"/>
      <c r="L171" s="849"/>
      <c r="M171" s="129"/>
      <c r="N171" s="880"/>
      <c r="O171" s="778"/>
    </row>
    <row r="172" spans="1:15" s="12" customFormat="1" ht="17.25">
      <c r="A172" s="25"/>
      <c r="B172" s="18"/>
      <c r="C172" s="26"/>
      <c r="D172" s="17"/>
      <c r="E172" s="129"/>
      <c r="F172" s="129"/>
      <c r="G172" s="805"/>
      <c r="H172" s="830"/>
      <c r="I172" s="129"/>
      <c r="J172" s="830"/>
      <c r="K172" s="880"/>
      <c r="L172" s="849"/>
      <c r="M172" s="129"/>
      <c r="N172" s="880"/>
      <c r="O172" s="778"/>
    </row>
    <row r="173" spans="1:15" s="12" customFormat="1" ht="17.25">
      <c r="A173" s="25"/>
      <c r="B173" s="18"/>
      <c r="C173" s="26"/>
      <c r="D173" s="17"/>
      <c r="E173" s="129"/>
      <c r="F173" s="129"/>
      <c r="G173" s="805"/>
      <c r="H173" s="830"/>
      <c r="I173" s="129"/>
      <c r="J173" s="830"/>
      <c r="K173" s="880"/>
      <c r="L173" s="849"/>
      <c r="M173" s="129"/>
      <c r="N173" s="880"/>
      <c r="O173" s="778"/>
    </row>
    <row r="174" spans="1:15" s="12" customFormat="1" ht="17.25">
      <c r="A174" s="25"/>
      <c r="B174" s="18"/>
      <c r="C174" s="26"/>
      <c r="D174" s="17"/>
      <c r="E174" s="129"/>
      <c r="F174" s="129"/>
      <c r="G174" s="805"/>
      <c r="H174" s="830"/>
      <c r="I174" s="129"/>
      <c r="J174" s="830"/>
      <c r="K174" s="880"/>
      <c r="L174" s="849"/>
      <c r="M174" s="129"/>
      <c r="N174" s="880"/>
      <c r="O174" s="778"/>
    </row>
    <row r="175" spans="1:15" s="12" customFormat="1" ht="17.25">
      <c r="A175" s="25"/>
      <c r="B175" s="18"/>
      <c r="C175" s="26"/>
      <c r="D175" s="17"/>
      <c r="E175" s="129"/>
      <c r="F175" s="129"/>
      <c r="G175" s="805"/>
      <c r="H175" s="830"/>
      <c r="I175" s="129"/>
      <c r="J175" s="830"/>
      <c r="K175" s="880"/>
      <c r="L175" s="849"/>
      <c r="M175" s="129"/>
      <c r="N175" s="880"/>
      <c r="O175" s="778"/>
    </row>
    <row r="176" spans="1:15" s="12" customFormat="1" ht="17.25">
      <c r="A176" s="25"/>
      <c r="B176" s="18"/>
      <c r="C176" s="26"/>
      <c r="D176" s="17"/>
      <c r="E176" s="129"/>
      <c r="F176" s="129"/>
      <c r="G176" s="805"/>
      <c r="H176" s="830"/>
      <c r="I176" s="129"/>
      <c r="J176" s="830"/>
      <c r="K176" s="880"/>
      <c r="L176" s="849"/>
      <c r="M176" s="129"/>
      <c r="N176" s="880"/>
      <c r="O176" s="778"/>
    </row>
    <row r="177" spans="1:15" s="12" customFormat="1" ht="17.25">
      <c r="A177" s="25"/>
      <c r="B177" s="18"/>
      <c r="C177" s="26"/>
      <c r="D177" s="17"/>
      <c r="E177" s="129"/>
      <c r="F177" s="129"/>
      <c r="G177" s="805"/>
      <c r="H177" s="830"/>
      <c r="I177" s="129"/>
      <c r="J177" s="830"/>
      <c r="K177" s="880"/>
      <c r="L177" s="849"/>
      <c r="M177" s="129"/>
      <c r="N177" s="880"/>
      <c r="O177" s="778"/>
    </row>
    <row r="178" spans="1:15" s="12" customFormat="1" ht="17.25">
      <c r="A178" s="25"/>
      <c r="B178" s="18"/>
      <c r="C178" s="26"/>
      <c r="D178" s="17"/>
      <c r="E178" s="129"/>
      <c r="F178" s="129"/>
      <c r="G178" s="805"/>
      <c r="H178" s="830"/>
      <c r="I178" s="129"/>
      <c r="J178" s="830"/>
      <c r="K178" s="880"/>
      <c r="L178" s="849"/>
      <c r="M178" s="129"/>
      <c r="N178" s="880"/>
      <c r="O178" s="778"/>
    </row>
    <row r="179" spans="1:15" s="12" customFormat="1" ht="17.25">
      <c r="A179" s="25"/>
      <c r="B179" s="18"/>
      <c r="C179" s="26"/>
      <c r="D179" s="17"/>
      <c r="E179" s="129"/>
      <c r="F179" s="129"/>
      <c r="G179" s="805"/>
      <c r="H179" s="830"/>
      <c r="I179" s="129"/>
      <c r="J179" s="830"/>
      <c r="K179" s="880"/>
      <c r="L179" s="849"/>
      <c r="M179" s="129"/>
      <c r="N179" s="880"/>
      <c r="O179" s="778"/>
    </row>
    <row r="180" spans="1:15" s="12" customFormat="1" ht="17.25">
      <c r="A180" s="25"/>
      <c r="B180" s="18"/>
      <c r="C180" s="26"/>
      <c r="D180" s="17"/>
      <c r="E180" s="129"/>
      <c r="F180" s="129"/>
      <c r="G180" s="805"/>
      <c r="H180" s="830"/>
      <c r="I180" s="129"/>
      <c r="J180" s="830"/>
      <c r="K180" s="880"/>
      <c r="L180" s="849"/>
      <c r="M180" s="129"/>
      <c r="N180" s="880"/>
      <c r="O180" s="778"/>
    </row>
    <row r="181" spans="1:15" s="12" customFormat="1" ht="17.25">
      <c r="A181" s="25"/>
      <c r="B181" s="18"/>
      <c r="C181" s="26"/>
      <c r="D181" s="17"/>
      <c r="E181" s="129"/>
      <c r="F181" s="129"/>
      <c r="G181" s="805"/>
      <c r="H181" s="830"/>
      <c r="I181" s="129"/>
      <c r="J181" s="830"/>
      <c r="K181" s="880"/>
      <c r="L181" s="849"/>
      <c r="M181" s="129"/>
      <c r="N181" s="880"/>
      <c r="O181" s="778"/>
    </row>
    <row r="182" spans="1:15" s="12" customFormat="1" ht="17.25">
      <c r="A182" s="25"/>
      <c r="B182" s="18"/>
      <c r="C182" s="26"/>
      <c r="D182" s="17"/>
      <c r="E182" s="129"/>
      <c r="F182" s="129"/>
      <c r="G182" s="805"/>
      <c r="H182" s="830"/>
      <c r="I182" s="129"/>
      <c r="J182" s="830"/>
      <c r="K182" s="880"/>
      <c r="L182" s="849"/>
      <c r="M182" s="129"/>
      <c r="N182" s="880"/>
      <c r="O182" s="778"/>
    </row>
    <row r="183" spans="1:15" s="12" customFormat="1" ht="17.25">
      <c r="A183" s="25"/>
      <c r="B183" s="18"/>
      <c r="C183" s="26"/>
      <c r="D183" s="17"/>
      <c r="E183" s="129"/>
      <c r="F183" s="129"/>
      <c r="G183" s="805"/>
      <c r="H183" s="830"/>
      <c r="I183" s="129"/>
      <c r="J183" s="830"/>
      <c r="K183" s="880"/>
      <c r="L183" s="849"/>
      <c r="M183" s="129"/>
      <c r="N183" s="880"/>
      <c r="O183" s="778"/>
    </row>
    <row r="184" spans="1:15" s="12" customFormat="1" ht="17.25">
      <c r="A184" s="25"/>
      <c r="B184" s="18"/>
      <c r="C184" s="26"/>
      <c r="D184" s="17"/>
      <c r="E184" s="129"/>
      <c r="F184" s="129"/>
      <c r="G184" s="805"/>
      <c r="H184" s="830"/>
      <c r="I184" s="129"/>
      <c r="J184" s="830"/>
      <c r="K184" s="880"/>
      <c r="L184" s="849"/>
      <c r="M184" s="129"/>
      <c r="N184" s="880"/>
      <c r="O184" s="778"/>
    </row>
    <row r="185" spans="1:15" s="12" customFormat="1" ht="17.25">
      <c r="A185" s="25"/>
      <c r="B185" s="18"/>
      <c r="C185" s="26"/>
      <c r="D185" s="17"/>
      <c r="E185" s="129"/>
      <c r="F185" s="129"/>
      <c r="G185" s="805"/>
      <c r="H185" s="830"/>
      <c r="I185" s="129"/>
      <c r="J185" s="830"/>
      <c r="K185" s="880"/>
      <c r="L185" s="849"/>
      <c r="M185" s="129"/>
      <c r="N185" s="880"/>
      <c r="O185" s="778"/>
    </row>
    <row r="186" spans="1:15" s="12" customFormat="1" ht="17.25">
      <c r="A186" s="25"/>
      <c r="B186" s="18"/>
      <c r="C186" s="26"/>
      <c r="D186" s="17"/>
      <c r="E186" s="129"/>
      <c r="F186" s="129"/>
      <c r="G186" s="805"/>
      <c r="H186" s="830"/>
      <c r="I186" s="129"/>
      <c r="J186" s="830"/>
      <c r="K186" s="880"/>
      <c r="L186" s="849"/>
      <c r="M186" s="129"/>
      <c r="N186" s="880"/>
      <c r="O186" s="778"/>
    </row>
    <row r="187" spans="1:15" s="12" customFormat="1" ht="17.25">
      <c r="A187" s="25"/>
      <c r="B187" s="18"/>
      <c r="C187" s="26"/>
      <c r="D187" s="17"/>
      <c r="E187" s="129"/>
      <c r="F187" s="129"/>
      <c r="G187" s="805"/>
      <c r="H187" s="830"/>
      <c r="I187" s="129"/>
      <c r="J187" s="830"/>
      <c r="K187" s="880"/>
      <c r="L187" s="849"/>
      <c r="M187" s="129"/>
      <c r="N187" s="880"/>
      <c r="O187" s="778"/>
    </row>
    <row r="188" spans="1:15" s="12" customFormat="1" ht="17.25">
      <c r="A188" s="25"/>
      <c r="B188" s="18"/>
      <c r="C188" s="26"/>
      <c r="D188" s="17"/>
      <c r="E188" s="129"/>
      <c r="F188" s="129"/>
      <c r="G188" s="805"/>
      <c r="H188" s="830"/>
      <c r="I188" s="129"/>
      <c r="J188" s="830"/>
      <c r="K188" s="880"/>
      <c r="L188" s="849"/>
      <c r="M188" s="129"/>
      <c r="N188" s="880"/>
      <c r="O188" s="778"/>
    </row>
    <row r="189" spans="1:15" s="12" customFormat="1" ht="17.25">
      <c r="A189" s="25"/>
      <c r="B189" s="18"/>
      <c r="C189" s="26"/>
      <c r="D189" s="17"/>
      <c r="E189" s="129"/>
      <c r="F189" s="129"/>
      <c r="G189" s="805"/>
      <c r="H189" s="830"/>
      <c r="I189" s="129"/>
      <c r="J189" s="830"/>
      <c r="K189" s="880"/>
      <c r="L189" s="849"/>
      <c r="M189" s="129"/>
      <c r="N189" s="880"/>
      <c r="O189" s="778"/>
    </row>
    <row r="190" spans="1:15" s="12" customFormat="1" ht="17.25">
      <c r="A190" s="25"/>
      <c r="B190" s="18"/>
      <c r="C190" s="26"/>
      <c r="D190" s="17"/>
      <c r="E190" s="129"/>
      <c r="F190" s="129"/>
      <c r="G190" s="805"/>
      <c r="H190" s="830"/>
      <c r="I190" s="129"/>
      <c r="J190" s="830"/>
      <c r="K190" s="880"/>
      <c r="L190" s="849"/>
      <c r="M190" s="129"/>
      <c r="N190" s="880"/>
      <c r="O190" s="778"/>
    </row>
    <row r="191" spans="1:15" s="12" customFormat="1" ht="17.25">
      <c r="A191" s="25"/>
      <c r="B191" s="18"/>
      <c r="C191" s="26"/>
      <c r="D191" s="17"/>
      <c r="E191" s="129"/>
      <c r="F191" s="129"/>
      <c r="G191" s="805"/>
      <c r="H191" s="830"/>
      <c r="I191" s="129"/>
      <c r="J191" s="830"/>
      <c r="K191" s="880"/>
      <c r="L191" s="849"/>
      <c r="M191" s="129"/>
      <c r="N191" s="880"/>
      <c r="O191" s="778"/>
    </row>
    <row r="192" spans="1:15" s="22" customFormat="1" ht="17.25">
      <c r="A192" s="25"/>
      <c r="B192" s="18"/>
      <c r="C192" s="26"/>
      <c r="D192" s="17"/>
      <c r="E192" s="129"/>
      <c r="F192" s="129"/>
      <c r="G192" s="805"/>
      <c r="H192" s="830"/>
      <c r="I192" s="129"/>
      <c r="J192" s="830"/>
      <c r="K192" s="880"/>
      <c r="L192" s="849"/>
      <c r="M192" s="129"/>
      <c r="N192" s="880"/>
      <c r="O192" s="778"/>
    </row>
    <row r="193" spans="1:15" s="12" customFormat="1" ht="17.25">
      <c r="A193" s="25"/>
      <c r="B193" s="18"/>
      <c r="C193" s="26"/>
      <c r="D193" s="17"/>
      <c r="E193" s="129"/>
      <c r="F193" s="129"/>
      <c r="G193" s="805"/>
      <c r="H193" s="830"/>
      <c r="I193" s="129"/>
      <c r="J193" s="830"/>
      <c r="K193" s="880"/>
      <c r="L193" s="849"/>
      <c r="M193" s="129"/>
      <c r="N193" s="880"/>
      <c r="O193" s="778"/>
    </row>
    <row r="194" spans="1:15" s="12" customFormat="1" ht="17.25">
      <c r="A194" s="25"/>
      <c r="B194" s="18"/>
      <c r="C194" s="26"/>
      <c r="D194" s="17"/>
      <c r="E194" s="129"/>
      <c r="F194" s="129"/>
      <c r="G194" s="805"/>
      <c r="H194" s="830"/>
      <c r="I194" s="129"/>
      <c r="J194" s="830"/>
      <c r="K194" s="880"/>
      <c r="L194" s="849"/>
      <c r="M194" s="129"/>
      <c r="N194" s="880"/>
      <c r="O194" s="778"/>
    </row>
    <row r="195" spans="1:15" s="22" customFormat="1" ht="17.25">
      <c r="A195" s="25"/>
      <c r="B195" s="18"/>
      <c r="C195" s="26"/>
      <c r="D195" s="17"/>
      <c r="E195" s="129"/>
      <c r="F195" s="129"/>
      <c r="G195" s="805"/>
      <c r="H195" s="830"/>
      <c r="I195" s="129"/>
      <c r="J195" s="830"/>
      <c r="K195" s="880"/>
      <c r="L195" s="849"/>
      <c r="M195" s="129"/>
      <c r="N195" s="880"/>
      <c r="O195" s="778"/>
    </row>
    <row r="196" spans="1:15" s="12" customFormat="1" ht="17.25">
      <c r="A196" s="25"/>
      <c r="B196" s="18"/>
      <c r="C196" s="26"/>
      <c r="D196" s="17"/>
      <c r="E196" s="129"/>
      <c r="F196" s="129"/>
      <c r="G196" s="805"/>
      <c r="H196" s="830"/>
      <c r="I196" s="129"/>
      <c r="J196" s="830"/>
      <c r="K196" s="880"/>
      <c r="L196" s="849"/>
      <c r="M196" s="129"/>
      <c r="N196" s="880"/>
      <c r="O196" s="778"/>
    </row>
    <row r="197" spans="1:15" s="12" customFormat="1" ht="17.25">
      <c r="A197" s="25"/>
      <c r="B197" s="18"/>
      <c r="C197" s="26"/>
      <c r="D197" s="17"/>
      <c r="E197" s="129"/>
      <c r="F197" s="129"/>
      <c r="G197" s="805"/>
      <c r="H197" s="830"/>
      <c r="I197" s="129"/>
      <c r="J197" s="830"/>
      <c r="K197" s="880"/>
      <c r="L197" s="849"/>
      <c r="M197" s="129"/>
      <c r="N197" s="880"/>
      <c r="O197" s="778"/>
    </row>
    <row r="198" spans="1:15" s="12" customFormat="1" ht="17.25">
      <c r="A198" s="25"/>
      <c r="B198" s="18"/>
      <c r="C198" s="26"/>
      <c r="D198" s="17"/>
      <c r="E198" s="129"/>
      <c r="F198" s="129"/>
      <c r="G198" s="805"/>
      <c r="H198" s="830"/>
      <c r="I198" s="129"/>
      <c r="J198" s="830"/>
      <c r="K198" s="880"/>
      <c r="L198" s="849"/>
      <c r="M198" s="129"/>
      <c r="N198" s="880"/>
      <c r="O198" s="778"/>
    </row>
    <row r="199" spans="1:15" s="12" customFormat="1" ht="17.25">
      <c r="A199" s="25"/>
      <c r="B199" s="18"/>
      <c r="C199" s="26"/>
      <c r="D199" s="17"/>
      <c r="E199" s="129"/>
      <c r="F199" s="129"/>
      <c r="G199" s="805"/>
      <c r="H199" s="830"/>
      <c r="I199" s="129"/>
      <c r="J199" s="830"/>
      <c r="K199" s="880"/>
      <c r="L199" s="849"/>
      <c r="M199" s="129"/>
      <c r="N199" s="880"/>
      <c r="O199" s="778"/>
    </row>
    <row r="200" spans="1:15" s="12" customFormat="1" ht="17.25">
      <c r="A200" s="25"/>
      <c r="B200" s="18"/>
      <c r="C200" s="26"/>
      <c r="D200" s="17"/>
      <c r="E200" s="129"/>
      <c r="F200" s="129"/>
      <c r="G200" s="805"/>
      <c r="H200" s="830"/>
      <c r="I200" s="129"/>
      <c r="J200" s="830"/>
      <c r="K200" s="880"/>
      <c r="L200" s="849"/>
      <c r="M200" s="129"/>
      <c r="N200" s="880"/>
      <c r="O200" s="778"/>
    </row>
    <row r="201" spans="1:15" s="12" customFormat="1" ht="17.25">
      <c r="A201" s="25"/>
      <c r="B201" s="18"/>
      <c r="C201" s="26"/>
      <c r="D201" s="17"/>
      <c r="E201" s="129"/>
      <c r="F201" s="129"/>
      <c r="G201" s="805"/>
      <c r="H201" s="830"/>
      <c r="I201" s="129"/>
      <c r="J201" s="830"/>
      <c r="K201" s="880"/>
      <c r="L201" s="849"/>
      <c r="M201" s="129"/>
      <c r="N201" s="880"/>
      <c r="O201" s="778"/>
    </row>
    <row r="202" spans="1:15" s="12" customFormat="1" ht="17.25">
      <c r="A202" s="25"/>
      <c r="B202" s="18"/>
      <c r="C202" s="26"/>
      <c r="D202" s="17"/>
      <c r="E202" s="129"/>
      <c r="F202" s="129"/>
      <c r="G202" s="805"/>
      <c r="H202" s="830"/>
      <c r="I202" s="129"/>
      <c r="J202" s="830"/>
      <c r="K202" s="880"/>
      <c r="L202" s="849"/>
      <c r="M202" s="129"/>
      <c r="N202" s="880"/>
      <c r="O202" s="778"/>
    </row>
    <row r="203" spans="1:15" s="12" customFormat="1" ht="17.25">
      <c r="A203" s="25"/>
      <c r="B203" s="18"/>
      <c r="C203" s="26"/>
      <c r="D203" s="17"/>
      <c r="E203" s="129"/>
      <c r="F203" s="129"/>
      <c r="G203" s="805"/>
      <c r="H203" s="830"/>
      <c r="I203" s="129"/>
      <c r="J203" s="830"/>
      <c r="K203" s="880"/>
      <c r="L203" s="849"/>
      <c r="M203" s="129"/>
      <c r="N203" s="880"/>
      <c r="O203" s="778"/>
    </row>
    <row r="204" spans="1:15" s="12" customFormat="1" ht="17.25">
      <c r="A204" s="25"/>
      <c r="B204" s="18"/>
      <c r="C204" s="26"/>
      <c r="D204" s="17"/>
      <c r="E204" s="129"/>
      <c r="F204" s="129"/>
      <c r="G204" s="805"/>
      <c r="H204" s="830"/>
      <c r="I204" s="129"/>
      <c r="J204" s="830"/>
      <c r="K204" s="880"/>
      <c r="L204" s="849"/>
      <c r="M204" s="129"/>
      <c r="N204" s="880"/>
      <c r="O204" s="778"/>
    </row>
    <row r="205" spans="1:15" s="12" customFormat="1" ht="17.25">
      <c r="A205" s="25"/>
      <c r="B205" s="18"/>
      <c r="C205" s="26"/>
      <c r="D205" s="17"/>
      <c r="E205" s="129"/>
      <c r="F205" s="129"/>
      <c r="G205" s="805"/>
      <c r="H205" s="830"/>
      <c r="I205" s="129"/>
      <c r="J205" s="830"/>
      <c r="K205" s="880"/>
      <c r="L205" s="849"/>
      <c r="M205" s="129"/>
      <c r="N205" s="880"/>
      <c r="O205" s="778"/>
    </row>
    <row r="206" spans="1:15" s="12" customFormat="1" ht="17.25">
      <c r="A206" s="25"/>
      <c r="B206" s="18"/>
      <c r="C206" s="26"/>
      <c r="D206" s="17"/>
      <c r="E206" s="129"/>
      <c r="F206" s="129"/>
      <c r="G206" s="805"/>
      <c r="H206" s="830"/>
      <c r="I206" s="129"/>
      <c r="J206" s="830"/>
      <c r="K206" s="880"/>
      <c r="L206" s="849"/>
      <c r="M206" s="129"/>
      <c r="N206" s="880"/>
      <c r="O206" s="778"/>
    </row>
    <row r="207" spans="1:15" s="12" customFormat="1" ht="17.25">
      <c r="A207" s="25"/>
      <c r="B207" s="18"/>
      <c r="C207" s="26"/>
      <c r="D207" s="17"/>
      <c r="E207" s="129"/>
      <c r="F207" s="129"/>
      <c r="G207" s="805"/>
      <c r="H207" s="830"/>
      <c r="I207" s="129"/>
      <c r="J207" s="830"/>
      <c r="K207" s="880"/>
      <c r="L207" s="849"/>
      <c r="M207" s="129"/>
      <c r="N207" s="880"/>
      <c r="O207" s="778"/>
    </row>
    <row r="208" spans="1:15" s="12" customFormat="1" ht="17.25">
      <c r="A208" s="25"/>
      <c r="B208" s="18"/>
      <c r="C208" s="26"/>
      <c r="D208" s="17"/>
      <c r="E208" s="129"/>
      <c r="F208" s="129"/>
      <c r="G208" s="805"/>
      <c r="H208" s="830"/>
      <c r="I208" s="129"/>
      <c r="J208" s="830"/>
      <c r="K208" s="880"/>
      <c r="L208" s="849"/>
      <c r="M208" s="129"/>
      <c r="N208" s="880"/>
      <c r="O208" s="778"/>
    </row>
    <row r="209" spans="1:15" s="12" customFormat="1" ht="17.25">
      <c r="A209" s="25"/>
      <c r="B209" s="18"/>
      <c r="C209" s="26"/>
      <c r="D209" s="17"/>
      <c r="E209" s="129"/>
      <c r="F209" s="129"/>
      <c r="G209" s="805"/>
      <c r="H209" s="830"/>
      <c r="I209" s="129"/>
      <c r="J209" s="830"/>
      <c r="K209" s="880"/>
      <c r="L209" s="849"/>
      <c r="M209" s="129"/>
      <c r="N209" s="880"/>
      <c r="O209" s="778"/>
    </row>
    <row r="210" spans="1:15" s="12" customFormat="1" ht="17.25">
      <c r="A210" s="25"/>
      <c r="B210" s="18"/>
      <c r="C210" s="26"/>
      <c r="D210" s="17"/>
      <c r="E210" s="129"/>
      <c r="F210" s="129"/>
      <c r="G210" s="805"/>
      <c r="H210" s="830"/>
      <c r="I210" s="129"/>
      <c r="J210" s="830"/>
      <c r="K210" s="880"/>
      <c r="L210" s="849"/>
      <c r="M210" s="129"/>
      <c r="N210" s="880"/>
      <c r="O210" s="778"/>
    </row>
    <row r="211" spans="1:15" s="12" customFormat="1" ht="17.25">
      <c r="A211" s="25"/>
      <c r="B211" s="18"/>
      <c r="C211" s="26"/>
      <c r="D211" s="17"/>
      <c r="E211" s="129"/>
      <c r="F211" s="129"/>
      <c r="G211" s="805"/>
      <c r="H211" s="830"/>
      <c r="I211" s="129"/>
      <c r="J211" s="830"/>
      <c r="K211" s="880"/>
      <c r="L211" s="849"/>
      <c r="M211" s="129"/>
      <c r="N211" s="880"/>
      <c r="O211" s="778"/>
    </row>
    <row r="212" spans="1:15" s="12" customFormat="1" ht="17.25">
      <c r="A212" s="25"/>
      <c r="B212" s="18"/>
      <c r="C212" s="26"/>
      <c r="D212" s="17"/>
      <c r="E212" s="129"/>
      <c r="F212" s="129"/>
      <c r="G212" s="805"/>
      <c r="H212" s="830"/>
      <c r="I212" s="129"/>
      <c r="J212" s="830"/>
      <c r="K212" s="880"/>
      <c r="L212" s="849"/>
      <c r="M212" s="129"/>
      <c r="N212" s="880"/>
      <c r="O212" s="778"/>
    </row>
    <row r="213" spans="1:15" s="22" customFormat="1" ht="17.25">
      <c r="A213" s="25"/>
      <c r="B213" s="18"/>
      <c r="C213" s="26"/>
      <c r="D213" s="17"/>
      <c r="E213" s="129"/>
      <c r="F213" s="129"/>
      <c r="G213" s="805"/>
      <c r="H213" s="830"/>
      <c r="I213" s="129"/>
      <c r="J213" s="830"/>
      <c r="K213" s="880"/>
      <c r="L213" s="849"/>
      <c r="M213" s="129"/>
      <c r="N213" s="880"/>
      <c r="O213" s="778"/>
    </row>
    <row r="214" spans="1:15" s="12" customFormat="1" ht="17.25">
      <c r="A214" s="25"/>
      <c r="B214" s="18"/>
      <c r="C214" s="26"/>
      <c r="D214" s="17"/>
      <c r="E214" s="129"/>
      <c r="F214" s="129"/>
      <c r="G214" s="805"/>
      <c r="H214" s="830"/>
      <c r="I214" s="129"/>
      <c r="J214" s="830"/>
      <c r="K214" s="880"/>
      <c r="L214" s="849"/>
      <c r="M214" s="129"/>
      <c r="N214" s="880"/>
      <c r="O214" s="778"/>
    </row>
    <row r="215" spans="1:15" s="12" customFormat="1" ht="17.25">
      <c r="A215" s="25"/>
      <c r="B215" s="18"/>
      <c r="C215" s="26"/>
      <c r="D215" s="17"/>
      <c r="E215" s="129"/>
      <c r="F215" s="129"/>
      <c r="G215" s="805"/>
      <c r="H215" s="830"/>
      <c r="I215" s="129"/>
      <c r="J215" s="830"/>
      <c r="K215" s="880"/>
      <c r="L215" s="849"/>
      <c r="M215" s="129"/>
      <c r="N215" s="880"/>
      <c r="O215" s="778"/>
    </row>
    <row r="216" spans="1:15" s="12" customFormat="1" ht="17.25">
      <c r="A216" s="25"/>
      <c r="B216" s="18"/>
      <c r="C216" s="26"/>
      <c r="D216" s="17"/>
      <c r="E216" s="129"/>
      <c r="F216" s="129"/>
      <c r="G216" s="805"/>
      <c r="H216" s="830"/>
      <c r="I216" s="129"/>
      <c r="J216" s="830"/>
      <c r="K216" s="880"/>
      <c r="L216" s="849"/>
      <c r="M216" s="129"/>
      <c r="N216" s="880"/>
      <c r="O216" s="778"/>
    </row>
    <row r="217" spans="1:15" s="12" customFormat="1" ht="17.25">
      <c r="A217" s="25"/>
      <c r="B217" s="18"/>
      <c r="C217" s="26"/>
      <c r="D217" s="17"/>
      <c r="E217" s="129"/>
      <c r="F217" s="129"/>
      <c r="G217" s="805"/>
      <c r="H217" s="830"/>
      <c r="I217" s="129"/>
      <c r="J217" s="830"/>
      <c r="K217" s="880"/>
      <c r="L217" s="849"/>
      <c r="M217" s="129"/>
      <c r="N217" s="880"/>
      <c r="O217" s="778"/>
    </row>
    <row r="218" spans="1:15" s="12" customFormat="1" ht="17.25">
      <c r="A218" s="25"/>
      <c r="B218" s="18"/>
      <c r="C218" s="26"/>
      <c r="D218" s="17"/>
      <c r="E218" s="129"/>
      <c r="F218" s="129"/>
      <c r="G218" s="805"/>
      <c r="H218" s="830"/>
      <c r="I218" s="129"/>
      <c r="J218" s="830"/>
      <c r="K218" s="880"/>
      <c r="L218" s="849"/>
      <c r="M218" s="129"/>
      <c r="N218" s="880"/>
      <c r="O218" s="778"/>
    </row>
    <row r="219" spans="1:15" s="16" customFormat="1" ht="18">
      <c r="A219" s="25"/>
      <c r="B219" s="18"/>
      <c r="C219" s="26"/>
      <c r="D219" s="17"/>
      <c r="E219" s="129"/>
      <c r="F219" s="129"/>
      <c r="G219" s="805"/>
      <c r="H219" s="830"/>
      <c r="I219" s="129"/>
      <c r="J219" s="830"/>
      <c r="K219" s="880"/>
      <c r="L219" s="849"/>
      <c r="M219" s="129"/>
      <c r="N219" s="880"/>
      <c r="O219" s="778"/>
    </row>
    <row r="220" spans="1:15" s="15" customFormat="1" ht="18">
      <c r="A220" s="25"/>
      <c r="B220" s="18"/>
      <c r="C220" s="26"/>
      <c r="D220" s="17"/>
      <c r="E220" s="129"/>
      <c r="F220" s="129"/>
      <c r="G220" s="805"/>
      <c r="H220" s="830"/>
      <c r="I220" s="129"/>
      <c r="J220" s="830"/>
      <c r="K220" s="880"/>
      <c r="L220" s="849"/>
      <c r="M220" s="129"/>
      <c r="N220" s="880"/>
      <c r="O220" s="778"/>
    </row>
    <row r="221" spans="1:15" s="15" customFormat="1" ht="18">
      <c r="A221" s="25"/>
      <c r="B221" s="18"/>
      <c r="C221" s="26"/>
      <c r="D221" s="17"/>
      <c r="E221" s="129"/>
      <c r="F221" s="129"/>
      <c r="G221" s="805"/>
      <c r="H221" s="830"/>
      <c r="I221" s="129"/>
      <c r="J221" s="830"/>
      <c r="K221" s="880"/>
      <c r="L221" s="849"/>
      <c r="M221" s="129"/>
      <c r="N221" s="880"/>
      <c r="O221" s="778"/>
    </row>
    <row r="222" spans="1:15" s="15" customFormat="1" ht="18">
      <c r="A222" s="25"/>
      <c r="B222" s="18"/>
      <c r="C222" s="26"/>
      <c r="D222" s="17"/>
      <c r="E222" s="129"/>
      <c r="F222" s="129"/>
      <c r="G222" s="805"/>
      <c r="H222" s="830"/>
      <c r="I222" s="129"/>
      <c r="J222" s="830"/>
      <c r="K222" s="880"/>
      <c r="L222" s="849"/>
      <c r="M222" s="129"/>
      <c r="N222" s="880"/>
      <c r="O222" s="778"/>
    </row>
    <row r="223" spans="1:15" s="15" customFormat="1" ht="18">
      <c r="A223" s="25"/>
      <c r="B223" s="18"/>
      <c r="C223" s="26"/>
      <c r="D223" s="17"/>
      <c r="E223" s="129"/>
      <c r="F223" s="129"/>
      <c r="G223" s="805"/>
      <c r="H223" s="830"/>
      <c r="I223" s="129"/>
      <c r="J223" s="830"/>
      <c r="K223" s="880"/>
      <c r="L223" s="849"/>
      <c r="M223" s="129"/>
      <c r="N223" s="880"/>
      <c r="O223" s="778"/>
    </row>
    <row r="224" spans="1:15" s="14" customFormat="1" ht="19.5">
      <c r="A224" s="25"/>
      <c r="B224" s="18"/>
      <c r="C224" s="26"/>
      <c r="D224" s="17"/>
      <c r="E224" s="129"/>
      <c r="F224" s="129"/>
      <c r="G224" s="805"/>
      <c r="H224" s="830"/>
      <c r="I224" s="129"/>
      <c r="J224" s="830"/>
      <c r="K224" s="880"/>
      <c r="L224" s="849"/>
      <c r="M224" s="129"/>
      <c r="N224" s="880"/>
      <c r="O224" s="778"/>
    </row>
    <row r="225" spans="1:15" s="14" customFormat="1" ht="19.5">
      <c r="A225" s="25"/>
      <c r="B225" s="18"/>
      <c r="C225" s="26"/>
      <c r="D225" s="17"/>
      <c r="E225" s="129"/>
      <c r="F225" s="129"/>
      <c r="G225" s="805"/>
      <c r="H225" s="830"/>
      <c r="I225" s="129"/>
      <c r="J225" s="830"/>
      <c r="K225" s="880"/>
      <c r="L225" s="849"/>
      <c r="M225" s="129"/>
      <c r="N225" s="880"/>
      <c r="O225" s="778"/>
    </row>
    <row r="226" spans="1:15" s="14" customFormat="1" ht="19.5">
      <c r="A226" s="25"/>
      <c r="B226" s="18"/>
      <c r="C226" s="26"/>
      <c r="D226" s="17"/>
      <c r="E226" s="129"/>
      <c r="F226" s="129"/>
      <c r="G226" s="805"/>
      <c r="H226" s="830"/>
      <c r="I226" s="129"/>
      <c r="J226" s="830"/>
      <c r="K226" s="880"/>
      <c r="L226" s="849"/>
      <c r="M226" s="129"/>
      <c r="N226" s="880"/>
      <c r="O226" s="778"/>
    </row>
    <row r="227" spans="1:15" s="14" customFormat="1" ht="19.5">
      <c r="A227" s="25"/>
      <c r="B227" s="18"/>
      <c r="C227" s="26"/>
      <c r="D227" s="17"/>
      <c r="E227" s="129"/>
      <c r="F227" s="129"/>
      <c r="G227" s="805"/>
      <c r="H227" s="830"/>
      <c r="I227" s="129"/>
      <c r="J227" s="830"/>
      <c r="K227" s="880"/>
      <c r="L227" s="849"/>
      <c r="M227" s="129"/>
      <c r="N227" s="880"/>
      <c r="O227" s="778"/>
    </row>
    <row r="228" spans="1:15" s="14" customFormat="1" ht="19.5">
      <c r="A228" s="25"/>
      <c r="B228" s="18"/>
      <c r="C228" s="26"/>
      <c r="D228" s="17"/>
      <c r="E228" s="129"/>
      <c r="F228" s="129"/>
      <c r="G228" s="805"/>
      <c r="H228" s="830"/>
      <c r="I228" s="129"/>
      <c r="J228" s="830"/>
      <c r="K228" s="880"/>
      <c r="L228" s="849"/>
      <c r="M228" s="129"/>
      <c r="N228" s="880"/>
      <c r="O228" s="778"/>
    </row>
    <row r="229" spans="1:15" s="14" customFormat="1" ht="19.5">
      <c r="A229" s="25"/>
      <c r="B229" s="18"/>
      <c r="C229" s="26"/>
      <c r="D229" s="17"/>
      <c r="E229" s="129"/>
      <c r="F229" s="129"/>
      <c r="G229" s="805"/>
      <c r="H229" s="830"/>
      <c r="I229" s="129"/>
      <c r="J229" s="830"/>
      <c r="K229" s="880"/>
      <c r="L229" s="849"/>
      <c r="M229" s="129"/>
      <c r="N229" s="880"/>
      <c r="O229" s="778"/>
    </row>
    <row r="230" spans="1:15" s="14" customFormat="1" ht="19.5">
      <c r="A230" s="25"/>
      <c r="B230" s="18"/>
      <c r="C230" s="26"/>
      <c r="D230" s="17"/>
      <c r="E230" s="129"/>
      <c r="F230" s="129"/>
      <c r="G230" s="805"/>
      <c r="H230" s="830"/>
      <c r="I230" s="129"/>
      <c r="J230" s="830"/>
      <c r="K230" s="880"/>
      <c r="L230" s="849"/>
      <c r="M230" s="129"/>
      <c r="N230" s="880"/>
      <c r="O230" s="778"/>
    </row>
    <row r="231" spans="1:15" s="14" customFormat="1" ht="19.5">
      <c r="A231" s="25"/>
      <c r="B231" s="18"/>
      <c r="C231" s="26"/>
      <c r="D231" s="17"/>
      <c r="E231" s="129"/>
      <c r="F231" s="129"/>
      <c r="G231" s="805"/>
      <c r="H231" s="830"/>
      <c r="I231" s="129"/>
      <c r="J231" s="830"/>
      <c r="K231" s="880"/>
      <c r="L231" s="849"/>
      <c r="M231" s="129"/>
      <c r="N231" s="880"/>
      <c r="O231" s="778"/>
    </row>
    <row r="232" spans="1:15" s="14" customFormat="1" ht="19.5">
      <c r="A232" s="25"/>
      <c r="B232" s="18"/>
      <c r="C232" s="26"/>
      <c r="D232" s="17"/>
      <c r="E232" s="129"/>
      <c r="F232" s="129"/>
      <c r="G232" s="805"/>
      <c r="H232" s="830"/>
      <c r="I232" s="129"/>
      <c r="J232" s="830"/>
      <c r="K232" s="880"/>
      <c r="L232" s="849"/>
      <c r="M232" s="129"/>
      <c r="N232" s="880"/>
      <c r="O232" s="778"/>
    </row>
    <row r="233" spans="1:15" s="14" customFormat="1" ht="19.5">
      <c r="A233" s="25"/>
      <c r="B233" s="18"/>
      <c r="C233" s="26"/>
      <c r="D233" s="17"/>
      <c r="E233" s="129"/>
      <c r="F233" s="129"/>
      <c r="G233" s="805"/>
      <c r="H233" s="830"/>
      <c r="I233" s="129"/>
      <c r="J233" s="830"/>
      <c r="K233" s="880"/>
      <c r="L233" s="849"/>
      <c r="M233" s="129"/>
      <c r="N233" s="880"/>
      <c r="O233" s="778"/>
    </row>
    <row r="394" ht="24.75" customHeight="1"/>
    <row r="395" ht="22.5" customHeight="1"/>
    <row r="973" ht="18" customHeight="1"/>
    <row r="999" ht="33.75" customHeight="1"/>
    <row r="1000" ht="35.25" customHeight="1"/>
  </sheetData>
  <sheetProtection/>
  <mergeCells count="53">
    <mergeCell ref="B143:O143"/>
    <mergeCell ref="H152:I152"/>
    <mergeCell ref="M152:N152"/>
    <mergeCell ref="B145:O145"/>
    <mergeCell ref="B146:O146"/>
    <mergeCell ref="F147:J151"/>
    <mergeCell ref="B144:O144"/>
    <mergeCell ref="F159:J159"/>
    <mergeCell ref="K159:N159"/>
    <mergeCell ref="K147:N151"/>
    <mergeCell ref="D157:J157"/>
    <mergeCell ref="K157:O157"/>
    <mergeCell ref="B96:O96"/>
    <mergeCell ref="B97:O97"/>
    <mergeCell ref="B101:O101"/>
    <mergeCell ref="B117:O117"/>
    <mergeCell ref="B121:O121"/>
    <mergeCell ref="B127:O127"/>
    <mergeCell ref="B141:O141"/>
    <mergeCell ref="B142:O142"/>
    <mergeCell ref="C72:C79"/>
    <mergeCell ref="B80:O80"/>
    <mergeCell ref="B81:O81"/>
    <mergeCell ref="B87:O87"/>
    <mergeCell ref="B17:O17"/>
    <mergeCell ref="B24:O24"/>
    <mergeCell ref="N4:N6"/>
    <mergeCell ref="B50:O50"/>
    <mergeCell ref="L4:L6"/>
    <mergeCell ref="F4:F6"/>
    <mergeCell ref="H4:H6"/>
    <mergeCell ref="B8:O8"/>
    <mergeCell ref="B9:O9"/>
    <mergeCell ref="B20:O20"/>
    <mergeCell ref="C70:C71"/>
    <mergeCell ref="G4:G6"/>
    <mergeCell ref="B2:B6"/>
    <mergeCell ref="D2:D6"/>
    <mergeCell ref="B25:O25"/>
    <mergeCell ref="J4:J6"/>
    <mergeCell ref="B53:O53"/>
    <mergeCell ref="B57:O57"/>
    <mergeCell ref="C59:C60"/>
    <mergeCell ref="K4:K6"/>
    <mergeCell ref="A1:O1"/>
    <mergeCell ref="C2:C6"/>
    <mergeCell ref="I4:I6"/>
    <mergeCell ref="E4:E6"/>
    <mergeCell ref="E2:O2"/>
    <mergeCell ref="B16:O16"/>
    <mergeCell ref="A2:A6"/>
    <mergeCell ref="E3:O3"/>
    <mergeCell ref="M4:M6"/>
  </mergeCells>
  <printOptions horizontalCentered="1"/>
  <pageMargins left="0.511811023622047" right="0.196850393700787" top="0.433070866141732" bottom="0.511811023622047" header="0.31496062992126" footer="0.275590551181102"/>
  <pageSetup firstPageNumber="38" useFirstPageNumber="1" horizontalDpi="600" verticalDpi="600" orientation="portrait" paperSize="9" scale="60" r:id="rId2"/>
  <headerFooter>
    <oddFooter>&amp;LCBLS TC-XD T7/2019 trang &amp;P</oddFooter>
  </headerFooter>
  <drawing r:id="rId1"/>
</worksheet>
</file>

<file path=xl/worksheets/sheet3.xml><?xml version="1.0" encoding="utf-8"?>
<worksheet xmlns="http://schemas.openxmlformats.org/spreadsheetml/2006/main" xmlns:r="http://schemas.openxmlformats.org/officeDocument/2006/relationships">
  <dimension ref="A1:D50"/>
  <sheetViews>
    <sheetView zoomScale="115" zoomScaleNormal="115" zoomScalePageLayoutView="0" workbookViewId="0" topLeftCell="A1">
      <selection activeCell="A2" sqref="A2:D2"/>
    </sheetView>
  </sheetViews>
  <sheetFormatPr defaultColWidth="8.796875" defaultRowHeight="15"/>
  <cols>
    <col min="1" max="1" width="5.69921875" style="0" customWidth="1"/>
    <col min="2" max="2" width="35.69921875" style="0" customWidth="1"/>
    <col min="3" max="3" width="56.5" style="0" customWidth="1"/>
    <col min="4" max="4" width="43.09765625" style="0" customWidth="1"/>
  </cols>
  <sheetData>
    <row r="1" spans="1:4" ht="17.25">
      <c r="A1" s="1173" t="s">
        <v>627</v>
      </c>
      <c r="B1" s="1174"/>
      <c r="C1" s="1174"/>
      <c r="D1" s="1174"/>
    </row>
    <row r="2" spans="1:4" ht="17.25">
      <c r="A2" s="1175" t="s">
        <v>1876</v>
      </c>
      <c r="B2" s="1176"/>
      <c r="C2" s="1176"/>
      <c r="D2" s="1176"/>
    </row>
    <row r="3" spans="1:4" ht="17.25">
      <c r="A3" s="20"/>
      <c r="B3" s="20"/>
      <c r="C3" s="20"/>
      <c r="D3" s="20"/>
    </row>
    <row r="4" spans="1:4" ht="17.25">
      <c r="A4" s="48"/>
      <c r="B4" s="48" t="s">
        <v>32</v>
      </c>
      <c r="C4" s="48" t="s">
        <v>218</v>
      </c>
      <c r="D4" s="48" t="s">
        <v>33</v>
      </c>
    </row>
    <row r="5" spans="1:4" ht="17.25">
      <c r="A5" s="48" t="s">
        <v>202</v>
      </c>
      <c r="B5" s="48" t="s">
        <v>590</v>
      </c>
      <c r="C5" s="48"/>
      <c r="D5" s="48"/>
    </row>
    <row r="6" spans="1:4" ht="36.75" customHeight="1">
      <c r="A6" s="44">
        <v>1</v>
      </c>
      <c r="B6" s="190" t="s">
        <v>563</v>
      </c>
      <c r="C6" s="191" t="s">
        <v>564</v>
      </c>
      <c r="D6" s="45"/>
    </row>
    <row r="7" spans="1:4" ht="18.75" customHeight="1">
      <c r="A7" s="1170">
        <v>2</v>
      </c>
      <c r="B7" s="1177" t="s">
        <v>1561</v>
      </c>
      <c r="C7" s="192" t="s">
        <v>378</v>
      </c>
      <c r="D7" s="38"/>
    </row>
    <row r="8" spans="1:4" ht="17.25">
      <c r="A8" s="1171"/>
      <c r="B8" s="1178"/>
      <c r="C8" s="193" t="s">
        <v>1563</v>
      </c>
      <c r="D8" s="21"/>
    </row>
    <row r="9" spans="1:4" ht="17.25">
      <c r="A9" s="1172"/>
      <c r="B9" s="1179"/>
      <c r="C9" s="194" t="s">
        <v>1562</v>
      </c>
      <c r="D9" s="43"/>
    </row>
    <row r="10" spans="1:4" ht="17.25">
      <c r="A10" s="1182">
        <v>3</v>
      </c>
      <c r="B10" s="1167" t="s">
        <v>1628</v>
      </c>
      <c r="C10" s="193" t="s">
        <v>1388</v>
      </c>
      <c r="D10" s="893"/>
    </row>
    <row r="11" spans="1:4" ht="31.5">
      <c r="A11" s="901"/>
      <c r="B11" s="1180"/>
      <c r="C11" s="193" t="s">
        <v>1394</v>
      </c>
      <c r="D11" s="638"/>
    </row>
    <row r="12" spans="1:4" ht="18" customHeight="1">
      <c r="A12" s="901"/>
      <c r="B12" s="1180"/>
      <c r="C12" s="193" t="s">
        <v>1389</v>
      </c>
      <c r="D12" s="21"/>
    </row>
    <row r="13" spans="1:4" ht="18" customHeight="1">
      <c r="A13" s="901"/>
      <c r="B13" s="1180"/>
      <c r="C13" s="193" t="s">
        <v>1386</v>
      </c>
      <c r="D13" s="21"/>
    </row>
    <row r="14" spans="1:4" ht="18" customHeight="1">
      <c r="A14" s="901"/>
      <c r="B14" s="1180"/>
      <c r="C14" s="892" t="s">
        <v>1387</v>
      </c>
      <c r="D14" s="21"/>
    </row>
    <row r="15" spans="1:4" ht="34.5" customHeight="1">
      <c r="A15" s="901"/>
      <c r="B15" s="1180"/>
      <c r="C15" s="639" t="s">
        <v>1393</v>
      </c>
      <c r="D15" s="21"/>
    </row>
    <row r="16" spans="1:4" ht="18" customHeight="1">
      <c r="A16" s="901"/>
      <c r="B16" s="1180"/>
      <c r="C16" s="193" t="s">
        <v>1391</v>
      </c>
      <c r="D16" s="21"/>
    </row>
    <row r="17" spans="1:4" ht="18" customHeight="1">
      <c r="A17" s="901"/>
      <c r="B17" s="1180"/>
      <c r="C17" s="193" t="s">
        <v>1390</v>
      </c>
      <c r="D17" s="21"/>
    </row>
    <row r="18" spans="1:4" ht="18" customHeight="1">
      <c r="A18" s="1003"/>
      <c r="B18" s="1181"/>
      <c r="C18" s="193" t="s">
        <v>1392</v>
      </c>
      <c r="D18" s="21"/>
    </row>
    <row r="19" spans="1:4" ht="17.25">
      <c r="A19" s="46" t="s">
        <v>9</v>
      </c>
      <c r="B19" s="195" t="s">
        <v>591</v>
      </c>
      <c r="C19" s="196"/>
      <c r="D19" s="47"/>
    </row>
    <row r="20" spans="1:4" ht="15.75" customHeight="1">
      <c r="A20" s="1170">
        <v>1</v>
      </c>
      <c r="B20" s="1167" t="s">
        <v>1628</v>
      </c>
      <c r="C20" s="193" t="s">
        <v>1396</v>
      </c>
      <c r="D20" s="42" t="s">
        <v>659</v>
      </c>
    </row>
    <row r="21" spans="1:4" ht="15.75" customHeight="1">
      <c r="A21" s="1171"/>
      <c r="B21" s="1168"/>
      <c r="C21" s="193" t="s">
        <v>1397</v>
      </c>
      <c r="D21" s="42" t="s">
        <v>659</v>
      </c>
    </row>
    <row r="22" spans="1:4" ht="17.25">
      <c r="A22" s="1171"/>
      <c r="B22" s="1168"/>
      <c r="C22" s="193" t="s">
        <v>1385</v>
      </c>
      <c r="D22" s="42" t="s">
        <v>659</v>
      </c>
    </row>
    <row r="23" spans="1:4" ht="17.25" customHeight="1">
      <c r="A23" s="1171"/>
      <c r="B23" s="1168"/>
      <c r="C23" s="197" t="s">
        <v>1395</v>
      </c>
      <c r="D23" s="42" t="s">
        <v>659</v>
      </c>
    </row>
    <row r="24" spans="1:4" ht="17.25" customHeight="1">
      <c r="A24" s="1172"/>
      <c r="B24" s="1169"/>
      <c r="C24" s="194" t="s">
        <v>1384</v>
      </c>
      <c r="D24" s="116" t="s">
        <v>659</v>
      </c>
    </row>
    <row r="35" ht="17.25">
      <c r="B35" s="27"/>
    </row>
    <row r="44" ht="17.25">
      <c r="B44" s="29"/>
    </row>
    <row r="46" ht="18" customHeight="1">
      <c r="B46" s="27"/>
    </row>
    <row r="47" ht="18" customHeight="1"/>
    <row r="50" ht="17.25">
      <c r="B50" s="27"/>
    </row>
    <row r="186" ht="45" customHeight="1"/>
    <row r="510" ht="24.75" customHeight="1"/>
    <row r="511" ht="22.5" customHeight="1"/>
    <row r="1089" ht="18" customHeight="1"/>
    <row r="1115" ht="33.75" customHeight="1"/>
    <row r="1116" ht="35.25" customHeight="1"/>
  </sheetData>
  <sheetProtection/>
  <mergeCells count="8">
    <mergeCell ref="B20:B24"/>
    <mergeCell ref="A20:A24"/>
    <mergeCell ref="A1:D1"/>
    <mergeCell ref="A2:D2"/>
    <mergeCell ref="B7:B9"/>
    <mergeCell ref="A7:A9"/>
    <mergeCell ref="B10:B18"/>
    <mergeCell ref="A10:A18"/>
  </mergeCells>
  <printOptions horizontalCentered="1"/>
  <pageMargins left="0.590551181102362" right="0" top="0.79" bottom="0.69"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57</v>
      </c>
    </row>
    <row r="2" ht="14.25" thickBot="1">
      <c r="A2" s="1" t="s">
        <v>71</v>
      </c>
    </row>
    <row r="3" spans="1:3" ht="13.5" thickBot="1">
      <c r="A3" s="3" t="s">
        <v>72</v>
      </c>
      <c r="C3" s="4" t="s">
        <v>88</v>
      </c>
    </row>
    <row r="4" ht="12.75">
      <c r="A4" s="3">
        <v>3</v>
      </c>
    </row>
    <row r="6" ht="13.5" thickBot="1"/>
    <row r="7" ht="12.75">
      <c r="A7" s="5" t="s">
        <v>155</v>
      </c>
    </row>
    <row r="8" ht="12.75">
      <c r="A8" s="6" t="s">
        <v>156</v>
      </c>
    </row>
    <row r="9" ht="12.75">
      <c r="A9" s="7" t="s">
        <v>178</v>
      </c>
    </row>
    <row r="10" ht="12.75">
      <c r="A10" s="6" t="s">
        <v>179</v>
      </c>
    </row>
    <row r="11" ht="13.5" thickBot="1">
      <c r="A11" s="8" t="s">
        <v>180</v>
      </c>
    </row>
    <row r="13" ht="13.5" thickBot="1"/>
    <row r="14" ht="13.5" thickBot="1">
      <c r="A14" s="4" t="s">
        <v>181</v>
      </c>
    </row>
    <row r="16" ht="13.5" thickBot="1"/>
    <row r="17" ht="13.5" thickBot="1">
      <c r="C17" s="4" t="s">
        <v>182</v>
      </c>
    </row>
    <row r="20" ht="12.75">
      <c r="A20" s="9" t="s">
        <v>49</v>
      </c>
    </row>
    <row r="26" ht="13.5" thickBot="1">
      <c r="C26" s="10" t="s">
        <v>50</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9"/>
  <sheetViews>
    <sheetView showGridLines="0" view="pageBreakPreview" zoomScaleNormal="80" zoomScaleSheetLayoutView="100" zoomScalePageLayoutView="0" workbookViewId="0" topLeftCell="A13">
      <selection activeCell="F5" sqref="F5:F6"/>
    </sheetView>
  </sheetViews>
  <sheetFormatPr defaultColWidth="8.796875" defaultRowHeight="15"/>
  <cols>
    <col min="1" max="1" width="5.69921875" style="106" customWidth="1"/>
    <col min="2" max="2" width="14.3984375" style="106" customWidth="1"/>
    <col min="3" max="3" width="31.69921875" style="106" customWidth="1"/>
    <col min="4" max="4" width="13.8984375" style="106" customWidth="1"/>
    <col min="5" max="5" width="51.19921875" style="106" customWidth="1"/>
    <col min="6" max="6" width="43.09765625" style="106" customWidth="1"/>
    <col min="7" max="16384" width="9" style="106" customWidth="1"/>
  </cols>
  <sheetData>
    <row r="1" spans="1:6" ht="19.5">
      <c r="A1" s="1192" t="s">
        <v>628</v>
      </c>
      <c r="B1" s="1192"/>
      <c r="C1" s="1193"/>
      <c r="D1" s="1193"/>
      <c r="E1" s="1193"/>
      <c r="F1" s="1193"/>
    </row>
    <row r="2" spans="1:6" ht="19.5">
      <c r="A2" s="1194" t="s">
        <v>1877</v>
      </c>
      <c r="B2" s="1194"/>
      <c r="C2" s="1195"/>
      <c r="D2" s="1195"/>
      <c r="E2" s="1195"/>
      <c r="F2" s="1195"/>
    </row>
    <row r="3" spans="1:6" ht="19.5">
      <c r="A3" s="107"/>
      <c r="B3" s="107"/>
      <c r="C3" s="107"/>
      <c r="D3" s="107"/>
      <c r="E3" s="107"/>
      <c r="F3" s="107"/>
    </row>
    <row r="4" spans="1:6" ht="19.5">
      <c r="A4" s="108" t="s">
        <v>635</v>
      </c>
      <c r="B4" s="108" t="s">
        <v>212</v>
      </c>
      <c r="C4" s="108" t="s">
        <v>629</v>
      </c>
      <c r="D4" s="108" t="s">
        <v>632</v>
      </c>
      <c r="E4" s="108" t="s">
        <v>630</v>
      </c>
      <c r="F4" s="108" t="s">
        <v>33</v>
      </c>
    </row>
    <row r="5" spans="1:6" ht="19.5" customHeight="1">
      <c r="A5" s="1183">
        <v>1</v>
      </c>
      <c r="B5" s="1183" t="s">
        <v>636</v>
      </c>
      <c r="C5" s="1183" t="s">
        <v>631</v>
      </c>
      <c r="D5" s="115" t="s">
        <v>633</v>
      </c>
      <c r="E5" s="1184" t="s">
        <v>660</v>
      </c>
      <c r="F5" s="1190" t="s">
        <v>637</v>
      </c>
    </row>
    <row r="6" spans="1:6" ht="19.5" customHeight="1">
      <c r="A6" s="1183"/>
      <c r="B6" s="1183"/>
      <c r="C6" s="1183"/>
      <c r="D6" s="105" t="s">
        <v>634</v>
      </c>
      <c r="E6" s="1185"/>
      <c r="F6" s="1191"/>
    </row>
    <row r="7" spans="1:6" ht="39.75" customHeight="1">
      <c r="A7" s="1183">
        <v>2</v>
      </c>
      <c r="B7" s="1183" t="s">
        <v>639</v>
      </c>
      <c r="C7" s="105" t="s">
        <v>638</v>
      </c>
      <c r="D7" s="115" t="s">
        <v>633</v>
      </c>
      <c r="E7" s="198" t="s">
        <v>661</v>
      </c>
      <c r="F7" s="199" t="s">
        <v>654</v>
      </c>
    </row>
    <row r="8" spans="1:6" ht="37.5" customHeight="1">
      <c r="A8" s="1183"/>
      <c r="B8" s="1183"/>
      <c r="C8" s="105" t="s">
        <v>640</v>
      </c>
      <c r="D8" s="105" t="s">
        <v>634</v>
      </c>
      <c r="E8" s="200" t="s">
        <v>662</v>
      </c>
      <c r="F8" s="199" t="s">
        <v>655</v>
      </c>
    </row>
    <row r="9" spans="1:6" ht="30.75" customHeight="1">
      <c r="A9" s="1183">
        <v>3</v>
      </c>
      <c r="B9" s="1183" t="s">
        <v>641</v>
      </c>
      <c r="C9" s="1183" t="s">
        <v>642</v>
      </c>
      <c r="D9" s="115" t="s">
        <v>633</v>
      </c>
      <c r="E9" s="1196" t="s">
        <v>663</v>
      </c>
      <c r="F9" s="1188" t="s">
        <v>654</v>
      </c>
    </row>
    <row r="10" spans="1:6" ht="25.5" customHeight="1">
      <c r="A10" s="1183"/>
      <c r="B10" s="1183"/>
      <c r="C10" s="1183"/>
      <c r="D10" s="105" t="s">
        <v>634</v>
      </c>
      <c r="E10" s="1197"/>
      <c r="F10" s="1189"/>
    </row>
    <row r="11" spans="1:6" ht="19.5" customHeight="1">
      <c r="A11" s="1183">
        <v>4</v>
      </c>
      <c r="B11" s="1183" t="s">
        <v>643</v>
      </c>
      <c r="C11" s="1183" t="s">
        <v>644</v>
      </c>
      <c r="D11" s="115" t="s">
        <v>633</v>
      </c>
      <c r="E11" s="1184" t="s">
        <v>664</v>
      </c>
      <c r="F11" s="1188" t="s">
        <v>654</v>
      </c>
    </row>
    <row r="12" spans="1:6" ht="19.5" customHeight="1">
      <c r="A12" s="1183"/>
      <c r="B12" s="1183"/>
      <c r="C12" s="1183"/>
      <c r="D12" s="105" t="s">
        <v>634</v>
      </c>
      <c r="E12" s="1185"/>
      <c r="F12" s="1189"/>
    </row>
    <row r="13" spans="1:6" ht="39" customHeight="1">
      <c r="A13" s="1183">
        <v>5</v>
      </c>
      <c r="B13" s="1183" t="s">
        <v>645</v>
      </c>
      <c r="C13" s="105" t="s">
        <v>647</v>
      </c>
      <c r="D13" s="115" t="s">
        <v>633</v>
      </c>
      <c r="E13" s="201" t="s">
        <v>665</v>
      </c>
      <c r="F13" s="199" t="s">
        <v>655</v>
      </c>
    </row>
    <row r="14" spans="1:6" ht="37.5">
      <c r="A14" s="1183"/>
      <c r="B14" s="1183"/>
      <c r="C14" s="105" t="s">
        <v>646</v>
      </c>
      <c r="D14" s="105" t="s">
        <v>634</v>
      </c>
      <c r="E14" s="201" t="s">
        <v>665</v>
      </c>
      <c r="F14" s="199" t="s">
        <v>670</v>
      </c>
    </row>
    <row r="15" spans="1:6" ht="19.5" customHeight="1">
      <c r="A15" s="1183">
        <v>6</v>
      </c>
      <c r="B15" s="1183" t="s">
        <v>648</v>
      </c>
      <c r="C15" s="1183" t="s">
        <v>649</v>
      </c>
      <c r="D15" s="115" t="s">
        <v>633</v>
      </c>
      <c r="E15" s="1184" t="s">
        <v>666</v>
      </c>
      <c r="F15" s="1186" t="s">
        <v>671</v>
      </c>
    </row>
    <row r="16" spans="1:6" ht="19.5" customHeight="1">
      <c r="A16" s="1183"/>
      <c r="B16" s="1183"/>
      <c r="C16" s="1183"/>
      <c r="D16" s="105" t="s">
        <v>634</v>
      </c>
      <c r="E16" s="1185"/>
      <c r="F16" s="1186"/>
    </row>
    <row r="17" spans="1:6" ht="30" customHeight="1">
      <c r="A17" s="1183">
        <v>7</v>
      </c>
      <c r="B17" s="1187" t="s">
        <v>593</v>
      </c>
      <c r="C17" s="1183" t="s">
        <v>650</v>
      </c>
      <c r="D17" s="115" t="s">
        <v>633</v>
      </c>
      <c r="E17" s="1184" t="s">
        <v>668</v>
      </c>
      <c r="F17" s="1186" t="s">
        <v>656</v>
      </c>
    </row>
    <row r="18" spans="1:6" ht="30" customHeight="1">
      <c r="A18" s="1183"/>
      <c r="B18" s="1187"/>
      <c r="C18" s="1183"/>
      <c r="D18" s="105" t="s">
        <v>634</v>
      </c>
      <c r="E18" s="1185"/>
      <c r="F18" s="1186"/>
    </row>
    <row r="19" spans="1:6" ht="45" customHeight="1">
      <c r="A19" s="105">
        <v>8</v>
      </c>
      <c r="B19" s="105" t="s">
        <v>651</v>
      </c>
      <c r="C19" s="114" t="s">
        <v>667</v>
      </c>
      <c r="D19" s="115" t="s">
        <v>633</v>
      </c>
      <c r="E19" s="199" t="s">
        <v>669</v>
      </c>
      <c r="F19" s="199" t="s">
        <v>657</v>
      </c>
    </row>
    <row r="20" spans="1:6" ht="27.75" customHeight="1">
      <c r="A20" s="1183">
        <v>9</v>
      </c>
      <c r="B20" s="1183" t="s">
        <v>652</v>
      </c>
      <c r="C20" s="1183" t="s">
        <v>653</v>
      </c>
      <c r="D20" s="115" t="s">
        <v>633</v>
      </c>
      <c r="E20" s="1184" t="s">
        <v>672</v>
      </c>
      <c r="F20" s="1186" t="s">
        <v>658</v>
      </c>
    </row>
    <row r="21" spans="1:6" ht="27.75" customHeight="1">
      <c r="A21" s="1183"/>
      <c r="B21" s="1183"/>
      <c r="C21" s="1183"/>
      <c r="D21" s="105" t="s">
        <v>634</v>
      </c>
      <c r="E21" s="1185"/>
      <c r="F21" s="1186"/>
    </row>
    <row r="22" spans="1:6" ht="19.5">
      <c r="A22" s="109"/>
      <c r="B22" s="109"/>
      <c r="C22" s="110"/>
      <c r="D22" s="110"/>
      <c r="E22" s="111"/>
      <c r="F22" s="111"/>
    </row>
    <row r="34" spans="3:4" ht="21">
      <c r="C34" s="112"/>
      <c r="D34" s="112"/>
    </row>
    <row r="43" spans="3:4" ht="19.5">
      <c r="C43" s="113"/>
      <c r="D43" s="113"/>
    </row>
    <row r="45" spans="3:4" ht="18" customHeight="1">
      <c r="C45" s="112"/>
      <c r="D45" s="112"/>
    </row>
    <row r="46" ht="18" customHeight="1"/>
    <row r="49" spans="3:4" ht="21">
      <c r="C49" s="112"/>
      <c r="D49" s="112"/>
    </row>
    <row r="185" ht="45" customHeight="1"/>
    <row r="509" ht="24.75" customHeight="1"/>
    <row r="510" ht="22.5" customHeight="1"/>
    <row r="1088" ht="18" customHeight="1"/>
    <row r="1114" ht="33.75" customHeight="1"/>
    <row r="1115" ht="35.25" customHeight="1"/>
  </sheetData>
  <sheetProtection/>
  <mergeCells count="36">
    <mergeCell ref="A15:A16"/>
    <mergeCell ref="B15:B16"/>
    <mergeCell ref="A9:A10"/>
    <mergeCell ref="A1:F1"/>
    <mergeCell ref="A2:F2"/>
    <mergeCell ref="B9:B10"/>
    <mergeCell ref="C9:C10"/>
    <mergeCell ref="F9:F10"/>
    <mergeCell ref="C5:C6"/>
    <mergeCell ref="E9:E10"/>
    <mergeCell ref="E5:E6"/>
    <mergeCell ref="F5:F6"/>
    <mergeCell ref="A5:A6"/>
    <mergeCell ref="B5:B6"/>
    <mergeCell ref="B7:B8"/>
    <mergeCell ref="A7:A8"/>
    <mergeCell ref="C17:C18"/>
    <mergeCell ref="E17:E18"/>
    <mergeCell ref="F17:F18"/>
    <mergeCell ref="A11:A12"/>
    <mergeCell ref="B11:B12"/>
    <mergeCell ref="C11:C12"/>
    <mergeCell ref="E11:E12"/>
    <mergeCell ref="F11:F12"/>
    <mergeCell ref="A13:A14"/>
    <mergeCell ref="B13:B14"/>
    <mergeCell ref="A20:A21"/>
    <mergeCell ref="B20:B21"/>
    <mergeCell ref="C20:C21"/>
    <mergeCell ref="E20:E21"/>
    <mergeCell ref="F20:F21"/>
    <mergeCell ref="C15:C16"/>
    <mergeCell ref="E15:E16"/>
    <mergeCell ref="F15:F16"/>
    <mergeCell ref="A17:A18"/>
    <mergeCell ref="B17:B18"/>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2019-08-08T02:06:11Z</cp:lastPrinted>
  <dcterms:created xsi:type="dcterms:W3CDTF">1999-11-01T22:34:33Z</dcterms:created>
  <dcterms:modified xsi:type="dcterms:W3CDTF">2019-08-08T02:06:15Z</dcterms:modified>
  <cp:category/>
  <cp:version/>
  <cp:contentType/>
  <cp:contentStatus/>
</cp:coreProperties>
</file>