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515" windowHeight="5190" activeTab="0"/>
  </bookViews>
  <sheets>
    <sheet name="05-2016 (WEB)" sheetId="1" r:id="rId1"/>
    <sheet name="11-2015 (ORG) (BU)" sheetId="2" state="hidden" r:id="rId2"/>
    <sheet name="00000000" sheetId="3" state="veryHidden" r:id="rId3"/>
  </sheets>
  <definedNames>
    <definedName name="_Fill" hidden="1">#REF!</definedName>
    <definedName name="_xlnm._FilterDatabase" localSheetId="0" hidden="1">'05-2016 (WEB)'!$A$7:$F$1138</definedName>
    <definedName name="_xlnm._FilterDatabase" localSheetId="1" hidden="1">'11-2015 (ORG) (BU)'!$A$7:$H$1362</definedName>
    <definedName name="_Order1" hidden="1">255</definedName>
    <definedName name="_Order2" hidden="1">255</definedName>
    <definedName name="_Sort" localSheetId="0" hidden="1">#REF!</definedName>
    <definedName name="_Sort" localSheetId="1" hidden="1">#REF!</definedName>
    <definedName name="_Sort" hidden="1">#REF!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_xlnm.Print_Area" localSheetId="0">'05-2016 (WEB)'!$A$1:$F$1138</definedName>
    <definedName name="_xlnm.Print_Area" localSheetId="1">'11-2015 (ORG) (BU)'!$A$1:$F$1360</definedName>
    <definedName name="_xlnm.Print_Titles" localSheetId="0">'05-2016 (WEB)'!$4:$4</definedName>
    <definedName name="_xlnm.Print_Titles" localSheetId="1">'11-2015 (ORG) (BU)'!$4:$4</definedName>
    <definedName name="vlct" hidden="1">{"'Sheet1'!$L$16"}</definedName>
    <definedName name="wrn.chi._.tiÆt." hidden="1">{#N/A,#N/A,FALSE,"Chi ti?t"}</definedName>
  </definedNames>
  <calcPr fullCalcOnLoad="1"/>
</workbook>
</file>

<file path=xl/sharedStrings.xml><?xml version="1.0" encoding="utf-8"?>
<sst xmlns="http://schemas.openxmlformats.org/spreadsheetml/2006/main" count="6615" uniqueCount="1780">
  <si>
    <t xml:space="preserve">Bàn cầu hai khối, tiết kiệm nước, hai chế độ xả, nắp êm. </t>
  </si>
  <si>
    <t>Ổ cắm tivi 30 31 TV75MS Clipsal, Schneider</t>
  </si>
  <si>
    <t xml:space="preserve">Ổ cắm điện thoại 30 31RJ 64M </t>
  </si>
  <si>
    <t xml:space="preserve">Clipsal, Schneider </t>
  </si>
  <si>
    <t>Đầu nối lan mark - 6 chuẩn Cat 6 N420 660</t>
  </si>
  <si>
    <t>Cáp điện thoại 30x2x0,5</t>
  </si>
  <si>
    <t>Sacom</t>
  </si>
  <si>
    <t>Nexans</t>
  </si>
  <si>
    <t>đ/bộ</t>
  </si>
  <si>
    <t xml:space="preserve">đ/cái </t>
  </si>
  <si>
    <t>Keo Nhật</t>
  </si>
  <si>
    <t>Keo Trung Quốc</t>
  </si>
  <si>
    <t>Vật liệu T/C mương thoát nước</t>
  </si>
  <si>
    <t>Tấm vỏ mỏng U40 M#200</t>
  </si>
  <si>
    <t>Tấm vỏ mỏng U50 M#200</t>
  </si>
  <si>
    <t>Tấm vỏ mỏng U60 M#200</t>
  </si>
  <si>
    <t>Dài 0,5 m/tấm</t>
  </si>
  <si>
    <t>XĂNG, DẦU</t>
  </si>
  <si>
    <t>Hộp chia 1,2,3,4 ngả Φ 20 Sino- Vanlock</t>
  </si>
  <si>
    <t>Hộp chia 1,2,3,4 ngả Φ 25 Sino- Vanlock</t>
  </si>
  <si>
    <t>Ghi chú</t>
  </si>
  <si>
    <t>V</t>
  </si>
  <si>
    <t>Sài Gòn</t>
  </si>
  <si>
    <t>Ống nhựa fi 90 cấp I (Tân Tiến)</t>
  </si>
  <si>
    <t>Công tắc đơn 250VAC-16A Panasonic</t>
  </si>
  <si>
    <t>Xi măng Kim Đỉnh</t>
  </si>
  <si>
    <t>C</t>
  </si>
  <si>
    <t>Loại đường kính 1000mm dày 100mm, Mác 300, L=2,5m</t>
  </si>
  <si>
    <t>Loại đường kính 1200mm dày 120mm, Mác 300, L=2,5m</t>
  </si>
  <si>
    <t>Loại đường kính 1800mm dày 150mm, Mác 300, L=2,5m</t>
  </si>
  <si>
    <t>Loại đường kính 2000mm dày 160mm, Mác 300, L=2,5m</t>
  </si>
  <si>
    <t>Bột đá</t>
  </si>
  <si>
    <t xml:space="preserve">Cút ren trong </t>
  </si>
  <si>
    <t xml:space="preserve">Măng sông ren ngoài  </t>
  </si>
  <si>
    <t xml:space="preserve">Tê ren trong </t>
  </si>
  <si>
    <t xml:space="preserve">Tê ren ngoài </t>
  </si>
  <si>
    <t xml:space="preserve">Rắc co ren trong </t>
  </si>
  <si>
    <t>Rắc co ren ngoài</t>
  </si>
  <si>
    <t>TCVN 7452: 2004</t>
  </si>
  <si>
    <t>Thép XD phi 6-8 LD</t>
  </si>
  <si>
    <t>Đá cấp phối Dmax=25mm</t>
  </si>
  <si>
    <t>Đá cấp phối Dmax=37,5mm</t>
  </si>
  <si>
    <t>Cát nền</t>
  </si>
  <si>
    <t>Cát đúc</t>
  </si>
  <si>
    <t xml:space="preserve">XI MĂNG </t>
  </si>
  <si>
    <t xml:space="preserve">Thép Hòa Phát </t>
  </si>
  <si>
    <t>Gạch Tuynen</t>
  </si>
  <si>
    <t>Bờ lô</t>
  </si>
  <si>
    <t>Tôn thường</t>
  </si>
  <si>
    <t>Tôn lạnh (AZ70)</t>
  </si>
  <si>
    <t>ỐNG CỐNG BÊ TÔNG CỐT THÉP CÔNG NGHỆ RUNG LÕI (22TCN-272-05)</t>
  </si>
  <si>
    <t>BÊ TÔNG THƯƠNG PHẨM CÔNG TY BÊ TÔNG VÀ XÂY DỰNG TTH</t>
  </si>
  <si>
    <t>Bờ lô xi măng (thị trường)</t>
  </si>
  <si>
    <t>KIM KHÍ</t>
  </si>
  <si>
    <t>Thép Pomina</t>
  </si>
  <si>
    <t>Thép buộc:</t>
  </si>
  <si>
    <t>Dây kẽm gai</t>
  </si>
  <si>
    <t>Đá hộc (tại mỏ đá Thanh Bình An)</t>
  </si>
  <si>
    <t>Đá dăm (tại mỏ đá Thanh Bình An)</t>
  </si>
  <si>
    <t>Mặt che cho 1 thiết bị size M Clipsal</t>
  </si>
  <si>
    <t>Hộp phân dây KT 160 x 160 Sino</t>
  </si>
  <si>
    <t>Hộp nối, phân dây, Automat &lt;=150 x 150 Sino</t>
  </si>
  <si>
    <t>3031/1/2M-F</t>
  </si>
  <si>
    <t>3031/2/3M-F</t>
  </si>
  <si>
    <t>3426UEST2M</t>
  </si>
  <si>
    <t>3426USM</t>
  </si>
  <si>
    <t>3426UESTM</t>
  </si>
  <si>
    <t>Công tắc 1 chiều có dạ quang cỡ S Clipsal</t>
  </si>
  <si>
    <t>Công tắc 2 chiều có dạ quang cỡ S Clipsal</t>
  </si>
  <si>
    <t>Ổ cắm đôi âm tường 3 chấu 250V-16A Clipsal</t>
  </si>
  <si>
    <t>Ổ cắm đơn âm tường 2 chấu 250V-16A Clipsal</t>
  </si>
  <si>
    <t>5L</t>
  </si>
  <si>
    <t>SƠN CÁC LOẠI</t>
  </si>
  <si>
    <t>Đá 2x4</t>
  </si>
  <si>
    <t>Đá 4x6</t>
  </si>
  <si>
    <t>Đá 0,5x1</t>
  </si>
  <si>
    <t xml:space="preserve">Đá bột </t>
  </si>
  <si>
    <t>Kính trắng Việt - Nhật 5mm</t>
  </si>
  <si>
    <t>Kính trắng Việt - Nhật 6,38mm</t>
  </si>
  <si>
    <t>Kính trắng Việt - Nhật 8,38mm</t>
  </si>
  <si>
    <t xml:space="preserve">Xi măng Kim Đỉnh </t>
  </si>
  <si>
    <t>Đá hộc xay</t>
  </si>
  <si>
    <t>Đá 8-15 (đá ba)</t>
  </si>
  <si>
    <t>3,5 kg/lon</t>
  </si>
  <si>
    <t>Đá 1x2 Dmax 12,5</t>
  </si>
  <si>
    <t>SẢN PHẨM TÔN, XÀ GỒ CỦA CÔNG TY TNHH NS BLUESCOPE LYSAGHT VIỆT NAM</t>
  </si>
  <si>
    <t>Xà gồ, thanh giàn, vì keo thép mạ hợp kim nhôm kẽm cường độ cao</t>
  </si>
  <si>
    <t xml:space="preserve">Lysaght Smartruss C10010, dày 1.05mm TCT, (Bề dày sau mạ 1.05mm) </t>
  </si>
  <si>
    <t>Thanh rui mè thép mạ hợp kim nhôm kẽm cường độ cao - BLUESCOPE LYSAGHT</t>
  </si>
  <si>
    <t xml:space="preserve">Lysaght Smartruss TS4048, dày 0.53mm TCT, (Bề dày sau mạ 0.53mm) </t>
  </si>
  <si>
    <t>Lysaght Smartruss TS6110, dày 1.05mm TCT, (Bề dày sau mạ 1.05mm)</t>
  </si>
  <si>
    <t xml:space="preserve">Xà gồ mạ kẽm tiết diện C/Z, Tole màu Apex AZ100, G550, sóng Lysaght </t>
  </si>
  <si>
    <t xml:space="preserve"> - Vật tư hệ vì kèo thép 4 lớp lợp ngoi, (Bảo hành 20 năm) chưa tính công lắp đặt Ngói</t>
  </si>
  <si>
    <t xml:space="preserve"> - Vật tư hệ vì kèo thép mái bê tông, (Bảo hành 20 năm) chưa tính công lắp đặt Ngói</t>
  </si>
  <si>
    <t xml:space="preserve"> - Vật tư hệ vì kèo thép 2 lớp, lợp ton (Bảo hành 20 năm) chưa tính công lắp đặt Ngói</t>
  </si>
  <si>
    <t xml:space="preserve">Xà gồ thép mạ kẽm cường độ cao Lysaght Zinc Hi Ten </t>
  </si>
  <si>
    <t>C &amp; Z 10015, dày 1,5mm, trọng lượng 2,58kg/m</t>
  </si>
  <si>
    <t>C &amp; Z 15019, dày 1,9mm, trọng lượng 4,46kg/m</t>
  </si>
  <si>
    <t>C &amp; Z 20024, dày 2,4mm, trọng lượng 7,15kg/m</t>
  </si>
  <si>
    <t>Xà Gồ Gấu Trắng TS96</t>
  </si>
  <si>
    <t xml:space="preserve"> Xà gồ Gấu Trắng TS96 - Truecore® G550AZ150dày 1.05mmTCT</t>
  </si>
  <si>
    <t>Thép Zincalume AZ150; G550 Mpa</t>
  </si>
  <si>
    <t>Lysaght Klip-lok 406mm, thép Clean ColorbondXRW AZ150í, dày 0.48mm,  liên kết bằng đai</t>
  </si>
  <si>
    <t>Thép Clean COLORBOND XRW AZ150; G550,</t>
  </si>
  <si>
    <t>Lysaght Klip-lok 406mm, thép Clean ColorbondXRW AZ150í, dày 0.56mm,  liên kết bằng đai</t>
  </si>
  <si>
    <t>Thép Zincalume, AZ150; G550,</t>
  </si>
  <si>
    <t xml:space="preserve">Thép Clean COLORBOND XRW AZ150; G550, </t>
  </si>
  <si>
    <t xml:space="preserve">Thép Zincalume, AZ150; G550, </t>
  </si>
  <si>
    <t>Thép Apex, AZ070; G550,</t>
  </si>
  <si>
    <t xml:space="preserve">Thép Apex, AZ070; G550, </t>
  </si>
  <si>
    <t>Đai kẹp mạ kẽm KL65</t>
  </si>
  <si>
    <t>Cái</t>
  </si>
  <si>
    <t>Sơn lót chống kiềm ngoại thất PROS</t>
  </si>
  <si>
    <t>Sơn lót chống kiềm nội thất PROSIN</t>
  </si>
  <si>
    <t>Sơn ngoại thất Jony-H</t>
  </si>
  <si>
    <t xml:space="preserve">Vách kính cố định (thanh Sparlee Profile hãng SHIDE nhập khẩu - Hệ Châu Á)  </t>
  </si>
  <si>
    <t xml:space="preserve">Cửa sổ 2 cánh mở quay, 1cánh mở hất, 2cánh mở trượt, PKKK hãng GQ đồng bộ  </t>
  </si>
  <si>
    <t xml:space="preserve">Vách kính cố định (Sử dụng thanh Profile nhập khẩu - Hệ Châu Âu)  </t>
  </si>
  <si>
    <t xml:space="preserve">Kính trắng hộp (5+9+5) Việt - Nhật </t>
  </si>
  <si>
    <t xml:space="preserve">Cửa sổ 2 cánh mở quay, 1cánh mở hất, 2cánh mở trượt, PKKK hãng GU đồng bộ  </t>
  </si>
  <si>
    <t>Cửa đi 2 cánh mở quay, PKKK hãng GU đồng bộ</t>
  </si>
  <si>
    <t>185kg/thùng</t>
  </si>
  <si>
    <t>Gỗ xẻ nhóm 4 đến nhóm 5</t>
  </si>
  <si>
    <t>m</t>
  </si>
  <si>
    <t>m2</t>
  </si>
  <si>
    <t xml:space="preserve"> Zincalume AZ150 g/m2 ; G550 Mpa </t>
  </si>
  <si>
    <t>Zinc Hi Ten 275g/m2 ; G450Mpa</t>
  </si>
  <si>
    <t>G</t>
  </si>
  <si>
    <t>SƠN SPEC</t>
  </si>
  <si>
    <t xml:space="preserve">Bột bả Spec nội ngoại thất </t>
  </si>
  <si>
    <t xml:space="preserve">Sơn lót chống kiềm ngoài trời </t>
  </si>
  <si>
    <t>5kg</t>
  </si>
  <si>
    <t xml:space="preserve">Sơn lót chống kiềm trong nhà </t>
  </si>
  <si>
    <t>Sơn nội thất Fast interior</t>
  </si>
  <si>
    <t>Sơn nội thất lau chùi hiệu quả</t>
  </si>
  <si>
    <t>Sơn nội thất siêu bóng chù rửa tối đa</t>
  </si>
  <si>
    <t xml:space="preserve">Sơn nội thất trắng trần </t>
  </si>
  <si>
    <t xml:space="preserve">Sơn ngoại thất chống thấm bóng mờ </t>
  </si>
  <si>
    <t xml:space="preserve">Sơn ngoại thất siêu bóng chống bám bẩn </t>
  </si>
  <si>
    <t xml:space="preserve">Sơn chống thấm sàn pha xi măng cao cấp </t>
  </si>
  <si>
    <t>CÔNG TY CỔ PHẦN HƯƠNG THỦY.
* Tru sở : 1006 Nguyễn Tất Thành Phường Phú Bài TX Hương Thủy -TT Huế. ĐT: 054,3862264 Fax:054,3861600
*Xí nghiệp cơ khí Huế Tôn. ĐC: Cánh đồng Thanh Lam- Thuỷ Phương- Hương Thuỷ               *CN xưởng Huế tôn Tứ Hạ, số 30 CM tháng 8 KV 10- TT Tứ Hạ- Huế           
  *CN xưởng Huế Tôn  Thủy Phù 
ĐC :Quốc lộ 1A Thủy Phù - Huế           
  * CN Xưởng Huế Tôn A Lưới ĐC Thôn Quảng Hợp Xã Sơn Thủy Huyện A Lưới.
* Quầy VLXD Trung Tâm
 ĐC: 1054 Nguyễn Tất Thành Hương thủy -Huế</t>
  </si>
  <si>
    <t>40kg</t>
  </si>
  <si>
    <t>F 21mm -1,6ly</t>
  </si>
  <si>
    <t>F 21mm -1,9ly</t>
  </si>
  <si>
    <t>F 21mm -2,6ly</t>
  </si>
  <si>
    <t>F 27mm -1,6ly</t>
  </si>
  <si>
    <t>F 27mm -1,9ly</t>
  </si>
  <si>
    <t>F 27mm -2,6ly</t>
  </si>
  <si>
    <t>F 27mm -2,1ly</t>
  </si>
  <si>
    <t>F 34mm -1,6ly</t>
  </si>
  <si>
    <t>F 34mm -1,9ly</t>
  </si>
  <si>
    <t>F 34mm -2,1ly</t>
  </si>
  <si>
    <t>F 34mm -2,3ly</t>
  </si>
  <si>
    <t>F 34mm -3,2ly</t>
  </si>
  <si>
    <t>F 42mm -1,6ly</t>
  </si>
  <si>
    <t>F 42mm -1,9ly</t>
  </si>
  <si>
    <t>F 42mm -2,1ly</t>
  </si>
  <si>
    <t>F 42mm -2,3ly</t>
  </si>
  <si>
    <t>F 42mm -3,2ly</t>
  </si>
  <si>
    <t>F 49mm -1,9ly</t>
  </si>
  <si>
    <t>F 49mm -2,1ly</t>
  </si>
  <si>
    <t>F 49mm -2,3ly</t>
  </si>
  <si>
    <t>F 49mm -2,5ly</t>
  </si>
  <si>
    <t>F 49mm -3,2ly</t>
  </si>
  <si>
    <t xml:space="preserve">Ống PVC ASTM </t>
  </si>
  <si>
    <t>Ổ cắm đơn âm tường 3 chấu 250V-16A Clipsal</t>
  </si>
  <si>
    <t>S323DV</t>
  </si>
  <si>
    <t>Mặt 4 công tắc Sino- Vanlock</t>
  </si>
  <si>
    <t xml:space="preserve">Tôn laphông </t>
  </si>
  <si>
    <t>C 50 x 150 x 2.0</t>
  </si>
  <si>
    <t>Bột màu Việt Nam xuất khẩu</t>
  </si>
  <si>
    <t>Chốt ngang mạ đồng fi 10mm</t>
  </si>
  <si>
    <t>Thép Cuvơ loại 1</t>
  </si>
  <si>
    <t>Bằng đồng</t>
  </si>
  <si>
    <t>Thép lá loại 1</t>
  </si>
  <si>
    <t>L100x100mm</t>
  </si>
  <si>
    <t>L150x150mm</t>
  </si>
  <si>
    <t>L100x200mm</t>
  </si>
  <si>
    <t>L150mm</t>
  </si>
  <si>
    <t xml:space="preserve">C-108VR </t>
  </si>
  <si>
    <t xml:space="preserve">gạt, nắp êm. </t>
  </si>
  <si>
    <t xml:space="preserve">Bàn cầu hai khối, tiết kiệm nước, hai chế độ xả, chống bám bẩn. </t>
  </si>
  <si>
    <t>C-927VN</t>
  </si>
  <si>
    <t>Bàn cầu 2 khối, tiết kiệm nước, 2 chế độ xả</t>
  </si>
  <si>
    <t>Bàn cầu 2 khối, tiết kiệm nước, xả tay gạt</t>
  </si>
  <si>
    <t xml:space="preserve">Bàn cầu 2 khối, tiết kiệm nước, xả tay </t>
  </si>
  <si>
    <t>Bàn cầu 2 khối cao cấp, 2 chế độ xả, nắp êm</t>
  </si>
  <si>
    <t>Bàn cầu 2 khối cao cấp, xả tay gạt, nắp êm</t>
  </si>
  <si>
    <t>Bàn cầu 1 khối, 2 chế độ xả, nắp êm</t>
  </si>
  <si>
    <t>C-900VRN</t>
  </si>
  <si>
    <t>Bàn cầu 1 khối, xả tay gạt, nắp êm</t>
  </si>
  <si>
    <t>Nhựa đường phuy PLC 60/70</t>
  </si>
  <si>
    <t>0.28 x 1.08</t>
  </si>
  <si>
    <t>0.32x 1.08</t>
  </si>
  <si>
    <t>CB300</t>
  </si>
  <si>
    <t>CB400</t>
  </si>
  <si>
    <t>Xà gồ Mạ  kẽm</t>
  </si>
  <si>
    <t>C 45 x 100 x 2.0</t>
  </si>
  <si>
    <t>C 65 x 150 x 2.0</t>
  </si>
  <si>
    <t>C 45 x 200 x 2.0</t>
  </si>
  <si>
    <t xml:space="preserve">LƯỚI THÉP </t>
  </si>
  <si>
    <t>Bàn cầu 1 khối, chống bám bẩn, chống khuẩn</t>
  </si>
  <si>
    <t>C-918VN</t>
  </si>
  <si>
    <t>C-909VN</t>
  </si>
  <si>
    <t>Đèn huỳnh quang 2x36W+ Bóng 36W</t>
  </si>
  <si>
    <t>Đèn huỳnh quang 1x36W+ Bóng 36W</t>
  </si>
  <si>
    <t>Đèn huỳnh quang 2x18W+ Bóng 18W</t>
  </si>
  <si>
    <t>Đèn ốp trần 1x 32W</t>
  </si>
  <si>
    <t>Đèn phản quang âm trần thả 2x18W+ Bóng 18W</t>
  </si>
  <si>
    <t>Đèn phản quang âm trần thả 3x18W+ Bóng 18W</t>
  </si>
  <si>
    <t>Đèn phản quang âm trần thả 2x36W+ Bóng 36W</t>
  </si>
  <si>
    <t>Đèn phản quang âm trần thả 3x36W+ Bóng 36W</t>
  </si>
  <si>
    <t>Đèn phản quang âm trần thả 4x36W+ Bóng 36W</t>
  </si>
  <si>
    <t>SP2036</t>
  </si>
  <si>
    <t>SP1036</t>
  </si>
  <si>
    <t>SP1018</t>
  </si>
  <si>
    <t>RD-40E 14</t>
  </si>
  <si>
    <t>ARM2018</t>
  </si>
  <si>
    <t>ARM3018</t>
  </si>
  <si>
    <t>ARM2036</t>
  </si>
  <si>
    <t>ARM3036</t>
  </si>
  <si>
    <t>ARM4036</t>
  </si>
  <si>
    <t>Thiết bị chiếu sáng SINO- VANLOCK</t>
  </si>
  <si>
    <t>Đế âm đơn</t>
  </si>
  <si>
    <t>Tủ Aptomat 4P Roman</t>
  </si>
  <si>
    <t>Tủ Aptomat 6P Roman</t>
  </si>
  <si>
    <t>Tủ Aptomat 9P Roman</t>
  </si>
  <si>
    <t>Tủ Aptomat 12P Roman</t>
  </si>
  <si>
    <t>A3001</t>
  </si>
  <si>
    <t>Phụ gia đông cứng nhanh (R7 ngày)</t>
  </si>
  <si>
    <t>Nhà máy L.Thọ</t>
  </si>
  <si>
    <t>0.22 x 1.12</t>
  </si>
  <si>
    <t>Gạch Tuynen đặc lớn</t>
  </si>
  <si>
    <t>Gạch Tuynen đặc nhỏ</t>
  </si>
  <si>
    <t>Gạch Tuynen 2 lỗ lớn</t>
  </si>
  <si>
    <t>Gạch Tuynen 6 lỗ lớn</t>
  </si>
  <si>
    <t>Sạn lựa (tại các bãi Hồng Bắc, Hồng Thượng, Hồng Quảng)</t>
  </si>
  <si>
    <t xml:space="preserve">Đá cấp phối A tại mỏ Hương Phong </t>
  </si>
  <si>
    <t>Cát xây và cát tô (tại bãi Hồng Bắc và Hồng Quảng)</t>
  </si>
  <si>
    <t>Cây chống (tre cây)</t>
  </si>
  <si>
    <t>C 45 x 100 x 2.1</t>
  </si>
  <si>
    <t>C 50 x 150 x 3.0</t>
  </si>
  <si>
    <t>Tôn màu 0,65mm</t>
  </si>
  <si>
    <t>Xi măng trắng</t>
  </si>
  <si>
    <t>Đá Base A (tại mỏ đá Thanh Bình An)</t>
  </si>
  <si>
    <t>Đá Base B (tại mỏ đá Thanh Bình An)</t>
  </si>
  <si>
    <t xml:space="preserve">tại xã Sơn Thủy </t>
  </si>
  <si>
    <t>Sạn lựa</t>
  </si>
  <si>
    <t>Đá hộc</t>
  </si>
  <si>
    <t>Ống nhựa fi 20 (Tân Tiến 2 li 1)</t>
  </si>
  <si>
    <t>Dạng hạt</t>
  </si>
  <si>
    <t>Dạng Ống Típ</t>
  </si>
  <si>
    <t>đ/ống</t>
  </si>
  <si>
    <t>Thép thanh vằn D10</t>
  </si>
  <si>
    <t>VI</t>
  </si>
  <si>
    <t>THÉP</t>
  </si>
  <si>
    <t>CỬA CÁC LOẠI</t>
  </si>
  <si>
    <t>Aptomat khối loại 2P chống giật Roman</t>
  </si>
  <si>
    <t xml:space="preserve">(15A-30A) </t>
  </si>
  <si>
    <t>Aptomat khối loại 2P  Roman</t>
  </si>
  <si>
    <t>(10A-30A)</t>
  </si>
  <si>
    <t>Aptomat khối loại 1P  Roman</t>
  </si>
  <si>
    <t>(40A-50A)</t>
  </si>
  <si>
    <t xml:space="preserve">Thị trường Huế </t>
  </si>
  <si>
    <t>Ống cống bê tông cốt thép, tải trọng vỉa hè, L=2,5m, 1 đầu loe, sử dụng xi măng bền sunfat PSCR40, Mac 300</t>
  </si>
  <si>
    <t>Fi 6,8</t>
  </si>
  <si>
    <t>Ống cống bê tông cốt thép, tải trọng HL93 (băng đường), L=2,5m, 1 đầu loe, sử dụng xi măng bền sunfat PSCR40, Mac 300</t>
  </si>
  <si>
    <t>Công ty TNHH Xây dựng Thuận Đức II. Địa chỉ: Thôn 7, Thủy Phương, Hương Thủy, TT Huế. Hàng giao trên phương tiện bên mua, giá đã bao gồm vận chuyển đến công trình bán kính 10km</t>
  </si>
  <si>
    <t>Gạch con sâu, hoa thị, UD: không màu</t>
  </si>
  <si>
    <t>M#150</t>
  </si>
  <si>
    <t>Gạch con sâu, hoa thị, UD: màu đỏ</t>
  </si>
  <si>
    <t xml:space="preserve">Gạch bóng mặt men hoa thị màu vàng, xanh crom </t>
  </si>
  <si>
    <t>Gạch bóng mặt men vuông không màu</t>
  </si>
  <si>
    <t>Gạch bóng mặt men vuông màu đỏ</t>
  </si>
  <si>
    <t>Gạch bóng mặt men vuông màu vàng, xanh crom</t>
  </si>
  <si>
    <t>Gạch bóng mặt men lá phong không màu</t>
  </si>
  <si>
    <t>Gạch bóng mặt men lá phong màu đỏ</t>
  </si>
  <si>
    <t>Gạch bóng mặt men lá phong màu vàng, xanh</t>
  </si>
  <si>
    <t>DÂY CÁP ĐIỆN CADIVI</t>
  </si>
  <si>
    <t>VCm-1,5</t>
  </si>
  <si>
    <t>VCm-2,5</t>
  </si>
  <si>
    <t>Dầu hỏa</t>
  </si>
  <si>
    <t xml:space="preserve">Tại huyện Nam Đông </t>
  </si>
  <si>
    <t xml:space="preserve">ĐẤT, CÁT, SẠN, ĐÁ, GẠCH NGÓI </t>
  </si>
  <si>
    <t>ỐNG NƯỚC TRÁNG KẼM</t>
  </si>
  <si>
    <t>Ống nước bằng thép tráng kẽm Vinapine</t>
  </si>
  <si>
    <t>CÁC LOẠI VẬT LIỆU TẠI ĐỊA BÀN CÁC HUYỆN</t>
  </si>
  <si>
    <t>0.44 x 1.08</t>
  </si>
  <si>
    <t xml:space="preserve"> Xăng Ôtô (Không chì)</t>
  </si>
  <si>
    <t xml:space="preserve"> Diezen cao cấp (0,25%S)</t>
  </si>
  <si>
    <t xml:space="preserve"> Diezen cao cấp (0,05%S)</t>
  </si>
  <si>
    <t>Phèn chua (dạng cục)</t>
  </si>
  <si>
    <t>Vecni</t>
  </si>
  <si>
    <t>Sơn mài Vecni</t>
  </si>
  <si>
    <t>VII</t>
  </si>
  <si>
    <t>VIII</t>
  </si>
  <si>
    <t>EKE, BẢN LỀ, CHỐT CỬA</t>
  </si>
  <si>
    <t>Bản lề gông</t>
  </si>
  <si>
    <t>Bản lề cối dài</t>
  </si>
  <si>
    <t>Eke cửa bằng thép lá</t>
  </si>
  <si>
    <t>Chốt dọc cửa thép fi 10mm</t>
  </si>
  <si>
    <t>E</t>
  </si>
  <si>
    <t>F</t>
  </si>
  <si>
    <t>Gạch Block Long Thọ</t>
  </si>
  <si>
    <t>Ngói màu Long Thọ</t>
  </si>
  <si>
    <t>D</t>
  </si>
  <si>
    <t>0.45 x 0.95</t>
  </si>
  <si>
    <t>C 40 x 100 x 2.0</t>
  </si>
  <si>
    <t>C 50 x 120 x 2.0</t>
  </si>
  <si>
    <t>HUYỆN PHÚ LỘC</t>
  </si>
  <si>
    <t xml:space="preserve">THỊ XÃ HƯƠNG THỦY </t>
  </si>
  <si>
    <t>đ/lít</t>
  </si>
  <si>
    <t>đ/Kg</t>
  </si>
  <si>
    <t>0,05S</t>
  </si>
  <si>
    <t>DSTA 4x2.5</t>
  </si>
  <si>
    <t>DSTA 4x4</t>
  </si>
  <si>
    <t>DSTA 4x6</t>
  </si>
  <si>
    <t>DSTA 4x10</t>
  </si>
  <si>
    <t>DSTA 4x16</t>
  </si>
  <si>
    <t>DSTA 4x25</t>
  </si>
  <si>
    <t>DSTA 4x35</t>
  </si>
  <si>
    <t>DSTA 4x50</t>
  </si>
  <si>
    <t>DSTA 4x70</t>
  </si>
  <si>
    <t>VCTFK 2x0.5</t>
  </si>
  <si>
    <t>VCTFK 2x0.75</t>
  </si>
  <si>
    <t>VCTFK 2x1.0</t>
  </si>
  <si>
    <t>VCTFK 2x1.5</t>
  </si>
  <si>
    <t>VCTFK 2x2.0</t>
  </si>
  <si>
    <t>VCTFK 2x2.5</t>
  </si>
  <si>
    <t>VCTFK 2x4.0</t>
  </si>
  <si>
    <t>VCTFK 2x6.0</t>
  </si>
  <si>
    <t>S419 - 150</t>
  </si>
  <si>
    <t>150W - HPS</t>
  </si>
  <si>
    <t>S419 - 250</t>
  </si>
  <si>
    <t>250W - HPS</t>
  </si>
  <si>
    <t>S412</t>
  </si>
  <si>
    <t>S438N</t>
  </si>
  <si>
    <t>S159</t>
  </si>
  <si>
    <t>70W - HPS</t>
  </si>
  <si>
    <t>S479</t>
  </si>
  <si>
    <t xml:space="preserve">ĐÈN CHIẾU SÁNG CÔNG CỘNG  </t>
  </si>
  <si>
    <t>Cáp đồng ngầm 4 ruột đều - CU/XLPE/PVC/DSTA/PVC-0,6/1KV</t>
  </si>
  <si>
    <t>Dây Ovan VCTFK 2 ruột mềm 300-500V;TCNV 6610-5:2000</t>
  </si>
  <si>
    <t>Thép cuộn S6</t>
  </si>
  <si>
    <t>Thép cuộn S8</t>
  </si>
  <si>
    <t>Thép cuộn S10</t>
  </si>
  <si>
    <t>Bột đá Apphan (bột khoáng)</t>
  </si>
  <si>
    <t xml:space="preserve">đ/tấn </t>
  </si>
  <si>
    <t xml:space="preserve">ĐẤT ĐÈN, OXY, QUE HAN, THUỐC NỔ </t>
  </si>
  <si>
    <t>Thuốc nổ AD1</t>
  </si>
  <si>
    <t xml:space="preserve">Thuốc nổ nhũ tương </t>
  </si>
  <si>
    <t>Kíp đốt K8</t>
  </si>
  <si>
    <t>Kíp điện K8</t>
  </si>
  <si>
    <t>Kíp vi sai điện loại 2m</t>
  </si>
  <si>
    <t xml:space="preserve">Dây nổ chịu nước </t>
  </si>
  <si>
    <t xml:space="preserve">Giá bán tại kho VLNCN huyện Phú Lộc, TT Huế của Tổng Công ty Kinh tế Kỹ thuật CN Quốc phòng </t>
  </si>
  <si>
    <t xml:space="preserve">HUYỆN PHONG ĐIỀN </t>
  </si>
  <si>
    <t>Cát vàng</t>
  </si>
  <si>
    <t>Gỗ nhóm 3- 4 thành khí</t>
  </si>
  <si>
    <t>IV</t>
  </si>
  <si>
    <t xml:space="preserve">Đất đắp nền </t>
  </si>
  <si>
    <t>Dầu Diessel</t>
  </si>
  <si>
    <t>CÔNG TẮC, Ổ CẮM</t>
  </si>
  <si>
    <t>Gạch lát vỉa hè</t>
  </si>
  <si>
    <t>GỖ, VÁN ÉP….</t>
  </si>
  <si>
    <t>ĐINH SẮT</t>
  </si>
  <si>
    <t xml:space="preserve">Cát xây </t>
  </si>
  <si>
    <t>Đá dăm 1x2</t>
  </si>
  <si>
    <t>Đá dăm 2x4</t>
  </si>
  <si>
    <t>Đá dăm 4x6</t>
  </si>
  <si>
    <t xml:space="preserve"> Đinh </t>
  </si>
  <si>
    <t>Thép buộc</t>
  </si>
  <si>
    <t>Tôn đen các loại</t>
  </si>
  <si>
    <t>Tôn các loại</t>
  </si>
  <si>
    <t>Dầu Diezel</t>
  </si>
  <si>
    <t>A</t>
  </si>
  <si>
    <t>I</t>
  </si>
  <si>
    <t>II</t>
  </si>
  <si>
    <t>III</t>
  </si>
  <si>
    <t>B</t>
  </si>
  <si>
    <t>Nhà thép tiền chế dạng khung Tiệp</t>
  </si>
  <si>
    <t>Kg</t>
  </si>
  <si>
    <t>Tên VLXD</t>
  </si>
  <si>
    <t>Đơn giá</t>
  </si>
  <si>
    <t xml:space="preserve">ĐẤT-CÁT- SẠN- ĐÁ </t>
  </si>
  <si>
    <t xml:space="preserve">GẠCH, NGÓI </t>
  </si>
  <si>
    <t xml:space="preserve">TÔN LỢP </t>
  </si>
  <si>
    <t>CÁC LOẠI KEO, VECNI</t>
  </si>
  <si>
    <t>VẬT LIỆU ĐIỆN</t>
  </si>
  <si>
    <t>g</t>
  </si>
  <si>
    <t>HUYỆN  A LƯỚI</t>
  </si>
  <si>
    <t>Đơn vị tính</t>
  </si>
  <si>
    <t>Tiêu chuẩn/Qui cách</t>
  </si>
  <si>
    <t>Thép thanh vằn D12</t>
  </si>
  <si>
    <t>Thép thanh vằn D14-D32</t>
  </si>
  <si>
    <t>Thép thanh vằn D36-D40</t>
  </si>
  <si>
    <t>Thép thanh vằn D10-D20</t>
  </si>
  <si>
    <t>SWRM20-JIS3505</t>
  </si>
  <si>
    <t>SD390-JIS3112</t>
  </si>
  <si>
    <t>SD 295A</t>
  </si>
  <si>
    <t>CB 300V</t>
  </si>
  <si>
    <t>Gr60-ASTM</t>
  </si>
  <si>
    <t xml:space="preserve">Sơn ngoại thất Jotin cao cấp  </t>
  </si>
  <si>
    <t>đ/kg</t>
  </si>
  <si>
    <t>đ/m3</t>
  </si>
  <si>
    <t>đ/m2</t>
  </si>
  <si>
    <t>đ/viên</t>
  </si>
  <si>
    <t>CKE5</t>
  </si>
  <si>
    <t>E4FC3/6LA</t>
  </si>
  <si>
    <t>E4FC4/8LA</t>
  </si>
  <si>
    <t>EM4PL</t>
  </si>
  <si>
    <t>EM6PL</t>
  </si>
  <si>
    <t>18 lít/thùng</t>
  </si>
  <si>
    <t xml:space="preserve">đ/thùng </t>
  </si>
  <si>
    <t>5 lít/lon</t>
  </si>
  <si>
    <t>đ/lon</t>
  </si>
  <si>
    <t>Sơn nội thất EXFA</t>
  </si>
  <si>
    <t>Sơn nội thất New Fa</t>
  </si>
  <si>
    <t>Sơn nội thất Jony</t>
  </si>
  <si>
    <t>Sơn nội thất Accord</t>
  </si>
  <si>
    <t xml:space="preserve">Sơn ngoại thất Joton Fa cao cấp </t>
  </si>
  <si>
    <t xml:space="preserve">Sơn ngoại thất Jony bóng </t>
  </si>
  <si>
    <t>Bột trét ngoại thất Supper Joton</t>
  </si>
  <si>
    <t>40 kg/bao</t>
  </si>
  <si>
    <t>đ/bao</t>
  </si>
  <si>
    <t>Bột trét nội thất SP.Filler</t>
  </si>
  <si>
    <t>Tủ điện vỏ kim loại lắp nổi KT 610x440x230mm</t>
  </si>
  <si>
    <t>Tủ điện âm tường chứa 3-6 Module</t>
  </si>
  <si>
    <t>Tủ điện âm tường chứa 4-8 Module</t>
  </si>
  <si>
    <t>Tủ điện vỏ kim loại chứa 2,3,4 Module lắp nổi</t>
  </si>
  <si>
    <t>Tủ điện vỏ kim loại chứa 6 Module lắp nổi</t>
  </si>
  <si>
    <t>Tủ điện vỏ kim loại chứa 9 Module lắp nổi</t>
  </si>
  <si>
    <t>EM9PL</t>
  </si>
  <si>
    <t>Hạt công tắc 1 chiều 10A Sino- Vanlock</t>
  </si>
  <si>
    <t>Hạt công tắc 2 chiều 10A cầu thang Sino- Vanlock</t>
  </si>
  <si>
    <t>Hạt công tắc 2 cực 20A nóng lạnh Sino- Vanlock</t>
  </si>
  <si>
    <t>Hạt TV Sino- Vanlock</t>
  </si>
  <si>
    <t>Hạt điện thoại Sino- Vanlock</t>
  </si>
  <si>
    <t>Hạt mạng Sino- Vanlock</t>
  </si>
  <si>
    <t>Hạt đèn báo đỏ Sino- Vanlock</t>
  </si>
  <si>
    <t>Hộp nối dây 110 x 110 x 50mm Sino- Vanlock</t>
  </si>
  <si>
    <t>Chia 3 TV Sino- Vanlock</t>
  </si>
  <si>
    <t>Chia 6 TV Sino- Vanlock</t>
  </si>
  <si>
    <t>Chuông điện có dây Vanlock</t>
  </si>
  <si>
    <t>S30/1/2M</t>
  </si>
  <si>
    <t>S30M</t>
  </si>
  <si>
    <t>S30MD20</t>
  </si>
  <si>
    <t>S30TV75MS</t>
  </si>
  <si>
    <t>S30RJ40</t>
  </si>
  <si>
    <t>S30RJ88</t>
  </si>
  <si>
    <t>S30NRD</t>
  </si>
  <si>
    <t>E265/2</t>
  </si>
  <si>
    <t>Gạch Tuynen 2 lỗ 200</t>
  </si>
  <si>
    <t>Gạch Tuynen 2 lỗ 220</t>
  </si>
  <si>
    <t>Gạch Tuynen 4 lỗ 200</t>
  </si>
  <si>
    <t xml:space="preserve">CỬA MAI ANH - WINDOW </t>
  </si>
  <si>
    <t>THIẾT BỊ ĐIỆN NIKKON</t>
  </si>
  <si>
    <t>Gạch Tuynen 4 lỗ 220</t>
  </si>
  <si>
    <t>Gạch Tuynen 6 lỗ 200</t>
  </si>
  <si>
    <t>Gạch Tuynen đặc 200</t>
  </si>
  <si>
    <t>40*100mm,dài 3,5m</t>
  </si>
  <si>
    <t>C 65 x 200 x 2.0</t>
  </si>
  <si>
    <t>C 45 x 100 x 1.8</t>
  </si>
  <si>
    <t>Gỗ cop pha (gỗ tạp, gỗ vườn)</t>
  </si>
  <si>
    <t>Gạch Tuynen 4 lỗ nhỏ</t>
  </si>
  <si>
    <t>89x5,5mmx4m</t>
  </si>
  <si>
    <t>73x3mmx4m</t>
  </si>
  <si>
    <t>90x4mmx4m</t>
  </si>
  <si>
    <t>Gạch Tuynen 6 lỗ lớn 1/2</t>
  </si>
  <si>
    <t>Gạch Tuynen 6 lỗ nhỏ</t>
  </si>
  <si>
    <t>Gạch Tuynen 6 lỗ nhỏ 1/2</t>
  </si>
  <si>
    <t>C 40 x 80 x 1.8</t>
  </si>
  <si>
    <t>C 40 x 100 x 1.8</t>
  </si>
  <si>
    <t>C-108VRN</t>
  </si>
  <si>
    <t>C-306VTN</t>
  </si>
  <si>
    <t>C-504VTN</t>
  </si>
  <si>
    <t>C-801VRN</t>
  </si>
  <si>
    <t>C-117VRN</t>
  </si>
  <si>
    <t>C-711VRN</t>
  </si>
  <si>
    <t>C-702VRN</t>
  </si>
  <si>
    <t>GC-504VR</t>
  </si>
  <si>
    <t xml:space="preserve">C-117VR </t>
  </si>
  <si>
    <t xml:space="preserve">C-907VN </t>
  </si>
  <si>
    <t>SẢN PHẨM INAX (Màu trắng)</t>
  </si>
  <si>
    <t>Mã sản phẩm</t>
  </si>
  <si>
    <t xml:space="preserve">Xi măng Long Thọ </t>
  </si>
  <si>
    <t>NHÀ THÉP TIỀN CHẾ</t>
  </si>
  <si>
    <t>Đế aptomat tép</t>
  </si>
  <si>
    <t>Đế nổi đơn</t>
  </si>
  <si>
    <t>Tắc te osram (ST111)</t>
  </si>
  <si>
    <t>Tắc te osram (ST111 FSL)</t>
  </si>
  <si>
    <t>Tắc te Thái</t>
  </si>
  <si>
    <t>Bơm bê tông công trình</t>
  </si>
  <si>
    <t>Bơm phần móng, tầng 1</t>
  </si>
  <si>
    <t>Ngói chính</t>
  </si>
  <si>
    <t>Ngói úp nóc</t>
  </si>
  <si>
    <t>Ngói rìa</t>
  </si>
  <si>
    <t>Tại nơi khai thác</t>
  </si>
  <si>
    <t>Gạch - Ngói, tấm lợp</t>
  </si>
  <si>
    <t>Tấm lợp Fibrocement Long Thọ</t>
  </si>
  <si>
    <t>Fibrocement (tấm nóc)</t>
  </si>
  <si>
    <t>Fibrocement</t>
  </si>
  <si>
    <t>400x880mm</t>
  </si>
  <si>
    <t>5x870x1200mm</t>
  </si>
  <si>
    <t>5x870x1800mm</t>
  </si>
  <si>
    <t>Bán trên phương tiện tại kho của công ty CP Long Thọ</t>
  </si>
  <si>
    <t>Đá 2,5 x 5</t>
  </si>
  <si>
    <t>Đất đèn</t>
  </si>
  <si>
    <t>Dạng miếng</t>
  </si>
  <si>
    <t>Nhựa đường phuy 60/70</t>
  </si>
  <si>
    <t>Nhựa đường đặc nóng 60/70</t>
  </si>
  <si>
    <t>Thép cuộn</t>
  </si>
  <si>
    <t>tính bình quân</t>
  </si>
  <si>
    <t>MẶT CHE, ĐẾ, TẮC TE, TĂNG PHÔ</t>
  </si>
  <si>
    <t>2m2 đến dưới 4m2</t>
  </si>
  <si>
    <t>7m2 đến dưới 8m2</t>
  </si>
  <si>
    <t xml:space="preserve">từ 8m2 trở lên </t>
  </si>
  <si>
    <t>a</t>
  </si>
  <si>
    <t>b</t>
  </si>
  <si>
    <t>c</t>
  </si>
  <si>
    <t>d</t>
  </si>
  <si>
    <t>e</t>
  </si>
  <si>
    <t>f</t>
  </si>
  <si>
    <t>Gạch Terrazzo Long Thọ</t>
  </si>
  <si>
    <t>XÀ GỒ THÉP</t>
  </si>
  <si>
    <t>Xà gồ đen( hàng Nhật, Nga)</t>
  </si>
  <si>
    <t>IX</t>
  </si>
  <si>
    <t>X</t>
  </si>
  <si>
    <t>XI</t>
  </si>
  <si>
    <t>XII</t>
  </si>
  <si>
    <t>Bê tông thương phẩm</t>
  </si>
  <si>
    <t>XIII</t>
  </si>
  <si>
    <t>THIẾT BỊ CHIẾU SÁNG</t>
  </si>
  <si>
    <t>CẦU DAO, APTOMAT, TỦ ĐIỆN</t>
  </si>
  <si>
    <t>XIV</t>
  </si>
  <si>
    <t>h</t>
  </si>
  <si>
    <t>XVI</t>
  </si>
  <si>
    <t>BỘT MÀU</t>
  </si>
  <si>
    <t>Bột màu Nhật</t>
  </si>
  <si>
    <t>Bột màu Trung Quốc</t>
  </si>
  <si>
    <t xml:space="preserve"> Dầu hỏa</t>
  </si>
  <si>
    <t>Gạch lát Terrazzo màu đen</t>
  </si>
  <si>
    <t>Gạch lát Terrazzo màu xanh</t>
  </si>
  <si>
    <t>Gạch lát Terrazzo các màu khác</t>
  </si>
  <si>
    <t>Hộp chia 1,2,3,4 ngả Φ 16 Sino- Vanlock</t>
  </si>
  <si>
    <t>Ổ cắm đơn có màn che 250VAC-16A Panasonic</t>
  </si>
  <si>
    <t>WNG 1081W-7</t>
  </si>
  <si>
    <t>Ổ cắm thường 250VAC- 10A Panasonic</t>
  </si>
  <si>
    <t>WNG 10917W</t>
  </si>
  <si>
    <t>Ổ cắm  đôi loại nổi 250VAC- 10A Panasonic</t>
  </si>
  <si>
    <t>WKG 1092250</t>
  </si>
  <si>
    <t>Ổ cắm đơn loại nổi 250VAC- 10A Panasonic</t>
  </si>
  <si>
    <t>WK 1091- 250</t>
  </si>
  <si>
    <t>Công tắc đơn có đèn báo 16A Panasonic</t>
  </si>
  <si>
    <t>WEG5151-51K</t>
  </si>
  <si>
    <t>ỐNG NƯỚC BẰNG NHỰA</t>
  </si>
  <si>
    <t>21x3,0mmx4m</t>
  </si>
  <si>
    <t>27x1,9mmx4m</t>
  </si>
  <si>
    <t>27x3,0mmx4m</t>
  </si>
  <si>
    <t>34x2,1mmx4m</t>
  </si>
  <si>
    <t>34x3,0mmx4m</t>
  </si>
  <si>
    <t>42x2,1mmx4m</t>
  </si>
  <si>
    <t>42x3,5mmx4m</t>
  </si>
  <si>
    <t>49x2,5mmx4m</t>
  </si>
  <si>
    <t>49x3,5mmx4m</t>
  </si>
  <si>
    <t>60x2,5mmx4m</t>
  </si>
  <si>
    <t>60x3mmx4m</t>
  </si>
  <si>
    <t>60x4,0mmx4m</t>
  </si>
  <si>
    <t>60x4,5mmx4m</t>
  </si>
  <si>
    <t>76x3,0mmx4m</t>
  </si>
  <si>
    <t>76x4,5mmx4m</t>
  </si>
  <si>
    <t>90x3,0mmx4m</t>
  </si>
  <si>
    <t>114x3,5mmx4m</t>
  </si>
  <si>
    <t>114x5mmx4m</t>
  </si>
  <si>
    <t>114x7mmx4m</t>
  </si>
  <si>
    <t>Tôn mạ màu liên doanh Việt Nhật - Phương Nam SSSC</t>
  </si>
  <si>
    <t>Thép cây D10, L=11,7m</t>
  </si>
  <si>
    <t>Thép cây D12, L=11,7m</t>
  </si>
  <si>
    <t>Mặt 1;2;3 lỗ Clipsal- Schmeider</t>
  </si>
  <si>
    <t>FG1050</t>
  </si>
  <si>
    <t>C 45 x 125 x 2.0</t>
  </si>
  <si>
    <t>Loại đường kính 1500mm dày 150mm, Mác 300, L=2,5m</t>
  </si>
  <si>
    <t>Xi măng Kim Đỉnh PCB 40</t>
  </si>
  <si>
    <t>Chốt ngang thép fi 8mm</t>
  </si>
  <si>
    <t>Đất đắp nền (đất cấp 3)</t>
  </si>
  <si>
    <t>Xăng A92</t>
  </si>
  <si>
    <t>Đá cuội</t>
  </si>
  <si>
    <t>Gỗ xẻ nhóm 2</t>
  </si>
  <si>
    <t>Gỗ xẻ nhóm 3</t>
  </si>
  <si>
    <t>Gỗ ván khuôn (cốt pha)</t>
  </si>
  <si>
    <t>Mác BT 200#</t>
  </si>
  <si>
    <t>D300-65</t>
  </si>
  <si>
    <t>D400-65</t>
  </si>
  <si>
    <t>D600-75</t>
  </si>
  <si>
    <t>D800-95</t>
  </si>
  <si>
    <t>D1000-115</t>
  </si>
  <si>
    <t>D1200-125</t>
  </si>
  <si>
    <t>D1500-150</t>
  </si>
  <si>
    <t>D1800-200</t>
  </si>
  <si>
    <t>D2000-220</t>
  </si>
  <si>
    <t>TCVN 9113:2012</t>
  </si>
  <si>
    <t>Mạ kẽm</t>
  </si>
  <si>
    <t>đ/md</t>
  </si>
  <si>
    <t>Tính bình quân</t>
  </si>
  <si>
    <t>đ/cây</t>
  </si>
  <si>
    <t>đ/cái</t>
  </si>
  <si>
    <t>đ/tấm</t>
  </si>
  <si>
    <t>đ/m</t>
  </si>
  <si>
    <t>NHỰA ĐƯỜNG</t>
  </si>
  <si>
    <t>STT</t>
  </si>
  <si>
    <t>WEG5001K</t>
  </si>
  <si>
    <t>Công tắc cầu thang 250VAC-16A Panasonic</t>
  </si>
  <si>
    <t>WEG5002K</t>
  </si>
  <si>
    <t>Công tắc bình nóng lạnh 16A Panasonic</t>
  </si>
  <si>
    <t>WEG5003K</t>
  </si>
  <si>
    <t>Thị trường Huế</t>
  </si>
  <si>
    <r>
      <t xml:space="preserve">Nhà thép tiền chế dạng kết cấu chữ </t>
    </r>
    <r>
      <rPr>
        <b/>
        <sz val="11"/>
        <rFont val="Times New Roman"/>
        <family val="1"/>
      </rPr>
      <t>H</t>
    </r>
  </si>
  <si>
    <t>Carboncor Asphalt</t>
  </si>
  <si>
    <t>bao 25kg</t>
  </si>
  <si>
    <t xml:space="preserve">đ/kg </t>
  </si>
  <si>
    <t>Que hàn Nhật 3,2 ly</t>
  </si>
  <si>
    <t>Que hàn Việt Nam</t>
  </si>
  <si>
    <t>C 45 x 80 x 1.8</t>
  </si>
  <si>
    <t>C 45 x 80 x 2.0</t>
  </si>
  <si>
    <t>C 50 x 100 x 2.0</t>
  </si>
  <si>
    <t>C 45 x 150 x 2.0</t>
  </si>
  <si>
    <t>Sạn ngang</t>
  </si>
  <si>
    <t>Hạt công tắc Clipsal</t>
  </si>
  <si>
    <t>E30/1/M-D</t>
  </si>
  <si>
    <t>Công tắc đơn Rạng Đông</t>
  </si>
  <si>
    <t>16A-250V</t>
  </si>
  <si>
    <t>Công tắc đôi Rạng Đông</t>
  </si>
  <si>
    <t>E240/16/2</t>
  </si>
  <si>
    <t>E240/20/2</t>
  </si>
  <si>
    <t>E240/25/2</t>
  </si>
  <si>
    <t>Gỗ nhóm 5-6 thành khí</t>
  </si>
  <si>
    <t>CỬA CUỐN ĐÀI LOAN</t>
  </si>
  <si>
    <t>0.3 x 0.95</t>
  </si>
  <si>
    <t>0.35 x 0.95</t>
  </si>
  <si>
    <t>0.40 x 0.95</t>
  </si>
  <si>
    <t>Sen tắm nóng lạnh</t>
  </si>
  <si>
    <t>BFV-903S</t>
  </si>
  <si>
    <t>BFV-903S-2C</t>
  </si>
  <si>
    <t>BFV-903S-1C</t>
  </si>
  <si>
    <t>BFV-1003S</t>
  </si>
  <si>
    <t>BFV-1003-2C</t>
  </si>
  <si>
    <t>BFV-1003-1C</t>
  </si>
  <si>
    <t>Sen tắm nóng lạnh, tay sen mạ Cr/Ni</t>
  </si>
  <si>
    <t>Sen tắm nóng lạnh, tay sen massage</t>
  </si>
  <si>
    <t>Phụ gia bê tông Plastiment 96 (phụ gia giảm nước và kéo dài thời gian ninh kết cho bê tông)</t>
  </si>
  <si>
    <t>Phụ gia bê tông Sikament 2000AT (phụ gia giảm nước cao cấp và kéo dài thời gian ninh kết cho bê tông)</t>
  </si>
  <si>
    <t>Chất kết dính SIKADUR 732</t>
  </si>
  <si>
    <t>Phụ gia trương nở EXP 02</t>
  </si>
  <si>
    <t>BFV-283S</t>
  </si>
  <si>
    <t>Sen tắm đứng sử dụng cho bồn tắm vách kính</t>
  </si>
  <si>
    <t>BFV-70S</t>
  </si>
  <si>
    <t>GC-1008VN</t>
  </si>
  <si>
    <t>Cát xây</t>
  </si>
  <si>
    <t>Đế âm chữ nhật tự chống cháy Sino- Vanlock</t>
  </si>
  <si>
    <t>Mặt 1,2,3 công tắc Sino- Vanlock</t>
  </si>
  <si>
    <t>S2157</t>
  </si>
  <si>
    <t>S181/X</t>
  </si>
  <si>
    <t>S184/X</t>
  </si>
  <si>
    <t>Mặt chống thấm cho ổ cắm Sino- Vanlock</t>
  </si>
  <si>
    <t>ỐNG BI, ỐNG BÊ TÔNG THƯƠNG PHẨM</t>
  </si>
  <si>
    <t>Loại đường kính 300mm dày 65mm, Mác 300, L=2,5m</t>
  </si>
  <si>
    <t>Loại đường kính 400mm dày 65mm, Mác 300, L=2,5m</t>
  </si>
  <si>
    <t>Loại đường kính 600mm dày 75mm, Mác 300, L=2,5m</t>
  </si>
  <si>
    <t xml:space="preserve">200kg/thùng, </t>
  </si>
  <si>
    <t xml:space="preserve">190kg/thùng, </t>
  </si>
  <si>
    <t>Nhựa đường IRAN 60/70</t>
  </si>
  <si>
    <t>Loại đường kính 800mm dày 100mm, Mác 300, L=2,5m</t>
  </si>
  <si>
    <t>Ống bê tông  loe 1 đầu, tải trọng vỉa hè</t>
  </si>
  <si>
    <t>Ống bê tông  loe 1 đầu, hoạt tải H93</t>
  </si>
  <si>
    <t xml:space="preserve">Tôn mạ màu </t>
  </si>
  <si>
    <t>0.25 x1.08</t>
  </si>
  <si>
    <t>0.3 x 1.08</t>
  </si>
  <si>
    <t>0.35 x 1.08</t>
  </si>
  <si>
    <t>0.40 x 1.08</t>
  </si>
  <si>
    <t>0.45 x 1.08</t>
  </si>
  <si>
    <t>Tôn lạnh</t>
  </si>
  <si>
    <t>Gỗ Kiền, Gõ thành khí</t>
  </si>
  <si>
    <t>C 50 x 100 x 1.5</t>
  </si>
  <si>
    <t>Thị trường Huế (bán trên phương tiện bên mua)</t>
  </si>
  <si>
    <t xml:space="preserve">Cty Cổ phần VINH HẰNG ĐC: 122 Trường Chinh, TP Huế (Đơn giá đã bao gồm phí vận chuyển giao hàng tại thành phố Huế </t>
  </si>
  <si>
    <t>Mác BT 250#</t>
  </si>
  <si>
    <t>Mác BT 300#</t>
  </si>
  <si>
    <t>Mác BT 350#</t>
  </si>
  <si>
    <t>Mác BT 400#</t>
  </si>
  <si>
    <t>Ổ cắm chữ nhật 1 lỗ 70X114mm- Nexans</t>
  </si>
  <si>
    <t>Công ty Sika hữu hạn Việt Nam (Giao hàng tại TP Huế )</t>
  </si>
  <si>
    <t>SƠN NIPPON</t>
  </si>
  <si>
    <t>Bột bả trong nhà NP skimcoat kinh tế</t>
  </si>
  <si>
    <t>Bột bả ngoài nhà NP weathergard skimcoat</t>
  </si>
  <si>
    <t>18L</t>
  </si>
  <si>
    <t>Sơn lót chống kiềm ngoài nhà Hitex sealer 5180 (gốc dầu)</t>
  </si>
  <si>
    <t>20L</t>
  </si>
  <si>
    <t>Sơn lót chống kiềm trong nhà Odourless Sealer</t>
  </si>
  <si>
    <t>Sơn phủ ngoài nhà Weathergard bóng</t>
  </si>
  <si>
    <t>Sơn phủ ngoài nhà Super Matex</t>
  </si>
  <si>
    <t>Sơn phủ trong nhà Vatex</t>
  </si>
  <si>
    <t>17L</t>
  </si>
  <si>
    <t>Sơn phủ trong nhà Odourless chùi rửa vượt trội</t>
  </si>
  <si>
    <t>Sơn chống thấm NP W 100</t>
  </si>
  <si>
    <t>18kg</t>
  </si>
  <si>
    <t>Sơn phủ trong nhà Matex màu chuẩn</t>
  </si>
  <si>
    <t>Sơn tạo sần</t>
  </si>
  <si>
    <t>Sơn kẻ đường vàng phản quang</t>
  </si>
  <si>
    <t>Dung môi pha sơn dầu Thinner road line</t>
  </si>
  <si>
    <t>Keo da trâu</t>
  </si>
  <si>
    <t>Keo dán nhựa PVC</t>
  </si>
  <si>
    <t>Keo con voi</t>
  </si>
  <si>
    <r>
      <t>HUYỆN NAM ĐÔNG</t>
    </r>
    <r>
      <rPr>
        <sz val="11"/>
        <rFont val="Times New Roman"/>
        <family val="1"/>
      </rPr>
      <t xml:space="preserve">                             </t>
    </r>
  </si>
  <si>
    <r>
      <t xml:space="preserve">Đất cấp phối </t>
    </r>
    <r>
      <rPr>
        <i/>
        <sz val="11"/>
        <rFont val="Times New Roman"/>
        <family val="1"/>
      </rPr>
      <t>(bao gồm thuế tài nguyên, chi phí khai thác)</t>
    </r>
  </si>
  <si>
    <t xml:space="preserve">Tại trạm nghiền Hiệp Khánh, Hương Trà, TT Huế  </t>
  </si>
  <si>
    <t>Kẽm</t>
  </si>
  <si>
    <t>0.38 x 1.08</t>
  </si>
  <si>
    <t>0.22(mm) x 1.12</t>
  </si>
  <si>
    <t>0.25(mm) x0.95</t>
  </si>
  <si>
    <t>0.23(mm) x 0.84</t>
  </si>
  <si>
    <t>C 45 x 100 x 2,0</t>
  </si>
  <si>
    <t>SD295, CB300</t>
  </si>
  <si>
    <t>Thép cây D14-D22, L=11,7m</t>
  </si>
  <si>
    <t>Thép cây D14-D25, L=11,7m</t>
  </si>
  <si>
    <t xml:space="preserve">C 40 x 80 x 2.0 </t>
  </si>
  <si>
    <t>Lon 0,5 kg</t>
  </si>
  <si>
    <t>21x1,7mmx4m (dài)</t>
  </si>
  <si>
    <t>140x5,0mmx4m</t>
  </si>
  <si>
    <t>Ống nhựa PVC Đệ Nhất ASTM 2241-BS 3505</t>
  </si>
  <si>
    <t>220x6,6mmx4</t>
  </si>
  <si>
    <t>ɸ21</t>
  </si>
  <si>
    <t>ɸ27</t>
  </si>
  <si>
    <t>ɸ34</t>
  </si>
  <si>
    <t>ɸ42</t>
  </si>
  <si>
    <t>ɸ49</t>
  </si>
  <si>
    <t>ɸ60</t>
  </si>
  <si>
    <t>ɸ76</t>
  </si>
  <si>
    <t>ɸ90</t>
  </si>
  <si>
    <t>Co 90 (Loại dày)</t>
  </si>
  <si>
    <t>Co 45 (Loại dày)</t>
  </si>
  <si>
    <t>ɸ220 (8")</t>
  </si>
  <si>
    <t>ɸ140 (5")</t>
  </si>
  <si>
    <t>ɸ114 (4")</t>
  </si>
  <si>
    <t>Nối (Loại dày)</t>
  </si>
  <si>
    <t>Tê (Loại dày)</t>
  </si>
  <si>
    <t>Y (Loại dày)</t>
  </si>
  <si>
    <t>VẬT LIỆU NƯỚC</t>
  </si>
  <si>
    <t>XV</t>
  </si>
  <si>
    <t>ɸ 20x2,3 mm</t>
  </si>
  <si>
    <t>ɸ 25x2,8 mm</t>
  </si>
  <si>
    <t>ɸ 32x2,9 mm</t>
  </si>
  <si>
    <t>ɸ 40x3,7 mm</t>
  </si>
  <si>
    <t>ɸ 50x4,6 mm</t>
  </si>
  <si>
    <t>ɸ 63x5,8 mm</t>
  </si>
  <si>
    <t>ɸ 75x6,8 mm</t>
  </si>
  <si>
    <t>ɸ 90x8,2 mm</t>
  </si>
  <si>
    <t>ɸ 110x10 mm</t>
  </si>
  <si>
    <t>Bảng giá phụ kiện ống nhựa chịu nhiệt tiêu chuẩn Đức DEKKO</t>
  </si>
  <si>
    <r>
      <t>Cút ren trong 90</t>
    </r>
    <r>
      <rPr>
        <b/>
        <vertAlign val="superscript"/>
        <sz val="11"/>
        <rFont val="Times New Roman"/>
        <family val="1"/>
      </rPr>
      <t>0</t>
    </r>
  </si>
  <si>
    <r>
      <t>Cút ren ngoài 90</t>
    </r>
    <r>
      <rPr>
        <b/>
        <vertAlign val="superscript"/>
        <sz val="11"/>
        <rFont val="Times New Roman"/>
        <family val="1"/>
      </rPr>
      <t>0</t>
    </r>
  </si>
  <si>
    <t>ɸ50 x 1-1/2"</t>
  </si>
  <si>
    <t xml:space="preserve">Măng sông ren trong </t>
  </si>
  <si>
    <t>ɸ 63 x 2"</t>
  </si>
  <si>
    <t>ɸ 40 x 1-1/4"</t>
  </si>
  <si>
    <t>ɸ 20 x 1/2"</t>
  </si>
  <si>
    <t>ɸ 25 x 1/2"</t>
  </si>
  <si>
    <t>ɸ 25 x 3/4"</t>
  </si>
  <si>
    <t>ɸ 32 x 1"</t>
  </si>
  <si>
    <t>ɸ 50 x 1-1/2"</t>
  </si>
  <si>
    <t>Gạch Tuynen 6 lỗ 220</t>
  </si>
  <si>
    <t>Tại nhà máy gạch tuynen, đường Tỉnh lộ 7, Km4+00</t>
  </si>
  <si>
    <t>Đá 1x2</t>
  </si>
  <si>
    <t>viên</t>
  </si>
  <si>
    <t>Bốc lên phương tiện</t>
  </si>
  <si>
    <t>Trên phương tiện và lệ phí bến bãi</t>
  </si>
  <si>
    <t>HUYỆN PHÚ VANG</t>
  </si>
  <si>
    <t>Tại huyện Phú Vang</t>
  </si>
  <si>
    <t xml:space="preserve"> </t>
  </si>
  <si>
    <t>Bờ lô xi măng 10x20x30</t>
  </si>
  <si>
    <t>Bờ lô xi măng 10x20x40</t>
  </si>
  <si>
    <t>Lấy tại Thủy Lương</t>
  </si>
  <si>
    <t>Sơn lót đa năng Sealer -chống thấm gốc dầu</t>
  </si>
  <si>
    <t>Bảng giá phụ kiện uPVC ĐỆ NHẤT</t>
  </si>
  <si>
    <t>Cát sạn lộn</t>
  </si>
  <si>
    <t>Cấp phối 37,5</t>
  </si>
  <si>
    <t>Cấp phối 25</t>
  </si>
  <si>
    <t>Bàng giá nhựa HDPE Đệ Nhất PE100</t>
  </si>
  <si>
    <t>Ống HDPE Đệ Nhất</t>
  </si>
  <si>
    <t>20x2,3</t>
  </si>
  <si>
    <t>Đk ngoài x độ dày (mm)</t>
  </si>
  <si>
    <t>25x2,3</t>
  </si>
  <si>
    <t>32x3,0</t>
  </si>
  <si>
    <t>40x3,7</t>
  </si>
  <si>
    <t>50x4,6</t>
  </si>
  <si>
    <t>63x4,7</t>
  </si>
  <si>
    <t>75x4,5</t>
  </si>
  <si>
    <t>90x4,3</t>
  </si>
  <si>
    <t>110x5,3</t>
  </si>
  <si>
    <t>125x6,0</t>
  </si>
  <si>
    <t>140x6,7</t>
  </si>
  <si>
    <t>160x7,7</t>
  </si>
  <si>
    <t>180x8,6</t>
  </si>
  <si>
    <t>200x9,6</t>
  </si>
  <si>
    <t>225x10,8</t>
  </si>
  <si>
    <t>250x11,9</t>
  </si>
  <si>
    <t>280x13,4</t>
  </si>
  <si>
    <t>315x15</t>
  </si>
  <si>
    <t>355x16,9</t>
  </si>
  <si>
    <t>cây</t>
  </si>
  <si>
    <t>VL9016</t>
  </si>
  <si>
    <t>VL9020</t>
  </si>
  <si>
    <t>VL9025</t>
  </si>
  <si>
    <t>VL9032</t>
  </si>
  <si>
    <t>ỐNG LUỒN DÂY ĐIỆN THẲNG VANLOCK</t>
  </si>
  <si>
    <t>Nối trơn phi 16</t>
  </si>
  <si>
    <t>E242/16</t>
  </si>
  <si>
    <t>cái</t>
  </si>
  <si>
    <t>Nối trơn phi 20</t>
  </si>
  <si>
    <t>E242/20</t>
  </si>
  <si>
    <t>Nối trơn phi 25</t>
  </si>
  <si>
    <t>E242/25</t>
  </si>
  <si>
    <t>Nối trơn phi 32</t>
  </si>
  <si>
    <t>E242/32</t>
  </si>
  <si>
    <t>Nối co L phi 16</t>
  </si>
  <si>
    <t>E244/16</t>
  </si>
  <si>
    <t>Nối co L phi 20</t>
  </si>
  <si>
    <t>E244/20</t>
  </si>
  <si>
    <t>Ống Vanlock phi 16 (2,92m/cây)</t>
  </si>
  <si>
    <t>Ống Vanlock phi 25 (2,92m/cây)</t>
  </si>
  <si>
    <t>Ống Vanlock phi 32 (2,92m/cây)</t>
  </si>
  <si>
    <t>Ống Vanlock phi 20 (2,92m/cây)</t>
  </si>
  <si>
    <t>Nối co L phi 25</t>
  </si>
  <si>
    <t>E244/25</t>
  </si>
  <si>
    <t>Nối co L phi 32</t>
  </si>
  <si>
    <t>E244/32</t>
  </si>
  <si>
    <t>Nối T phi 16</t>
  </si>
  <si>
    <t>E246/16</t>
  </si>
  <si>
    <t>Nối T phi 20</t>
  </si>
  <si>
    <t>E246/20</t>
  </si>
  <si>
    <t>Nối T phi 25</t>
  </si>
  <si>
    <t>E246/25</t>
  </si>
  <si>
    <t>Nối T phi 32</t>
  </si>
  <si>
    <t>E246/32</t>
  </si>
  <si>
    <t>Sino - Vanlock</t>
  </si>
  <si>
    <t>Mặt 1, 2, 3 lỗ Sino-Vanlock</t>
  </si>
  <si>
    <t>Mặt 4; 5; 6 lỗ Sino-Vanlock</t>
  </si>
  <si>
    <t>Cầu chì Sino6 - Vanlock</t>
  </si>
  <si>
    <t>Công tắc 1 chiều 16A</t>
  </si>
  <si>
    <t>Công tắc 2 chiều 16A</t>
  </si>
  <si>
    <t>Sino- Vanlock</t>
  </si>
  <si>
    <t xml:space="preserve">Mặt Ổ cắm đơn (2 chấu) 16A </t>
  </si>
  <si>
    <t xml:space="preserve">Mặt Ổ cắm đôi (2 chấu) 16A </t>
  </si>
  <si>
    <t>Mặt Ổ cắm ba (2 chấu) 16A</t>
  </si>
  <si>
    <t>Mặt Ổ cắm đơn (3 chấu) 16A</t>
  </si>
  <si>
    <t xml:space="preserve">Mặt Ổ cắm đôi (3 chấu) 16A </t>
  </si>
  <si>
    <t>Mặt Ổ cắm đơn (2 chấu) 16A+1;2 lỗ</t>
  </si>
  <si>
    <t>Mặt Ổ cắm đôi (2 chấu) 16A+1;2 lỗ</t>
  </si>
  <si>
    <t>Mặt Ổ cắm đơn (3 chấu) 16A+1, 2 lỗ</t>
  </si>
  <si>
    <t>Sika Water bar 0-20</t>
  </si>
  <si>
    <t>Sika Water bar 0-32</t>
  </si>
  <si>
    <t>Cty TNHH Nhựa Đường Petrolimex(Kho Nại Hiên- ĐNẵng)</t>
  </si>
  <si>
    <t>Tại huyện A Lưới</t>
  </si>
  <si>
    <t>Đá cấp phối suối (tại bãi Hồng Bắc, Hồng Thượng)</t>
  </si>
  <si>
    <t xml:space="preserve">HUYỆN QUẢNG ĐIỀN </t>
  </si>
  <si>
    <t>Fibrocemant Long Thọ 1,2m</t>
  </si>
  <si>
    <t>Fibrocemant Long Thọ 1,5m</t>
  </si>
  <si>
    <t>Fibrocemant Long Thọ 1,8m</t>
  </si>
  <si>
    <t>Thép Fi6, Fi8 Hòa Phát</t>
  </si>
  <si>
    <t>Sơn mài</t>
  </si>
  <si>
    <t>Bồn cầu inox (C108VR)</t>
  </si>
  <si>
    <t>Bồn cầu inox (C306VR)</t>
  </si>
  <si>
    <t>Tại huyện Quảng Điền</t>
  </si>
  <si>
    <t>Sơn chống rỉ-SUPER PRIMER (Sơn gốc dầu; dùng cho sơn sắt, gỗ)</t>
  </si>
  <si>
    <t>H</t>
  </si>
  <si>
    <t>10x20x40 cm</t>
  </si>
  <si>
    <t>Tại cửa hàng KD</t>
  </si>
  <si>
    <t>Tại các cửa hàng kinh doanh VLXD trên địa bàn thị xã Hương Trà</t>
  </si>
  <si>
    <t>Xi măng Đồng Lâm</t>
  </si>
  <si>
    <t>Thép cây D6, L=11,7m</t>
  </si>
  <si>
    <t>Thép cây D8, L=11,7m</t>
  </si>
  <si>
    <t>Thép Việt Úc</t>
  </si>
  <si>
    <t>Gạch Tuynel 6 lỗ nhỏ</t>
  </si>
  <si>
    <t>Gạch Tuynel 6 lỗ nhỏ 1/2</t>
  </si>
  <si>
    <t>Gạch Tuynel 6 lỗ lớn</t>
  </si>
  <si>
    <t>Gạch Tuynel 6 lỗ lớn 1/2</t>
  </si>
  <si>
    <t>Nhà máy gạch Tuynel 1/5, Km23, xã Phong An</t>
  </si>
  <si>
    <t>Bờ Lô</t>
  </si>
  <si>
    <t>Thị trấn Phong Điền</t>
  </si>
  <si>
    <t>10x20x30 cm</t>
  </si>
  <si>
    <t>40kg; 1,3m2/kg</t>
  </si>
  <si>
    <t>Cát xây, tô</t>
  </si>
  <si>
    <t xml:space="preserve">của Liên Sở Xây dựng - Tài chính  ) </t>
  </si>
  <si>
    <t>THÉP SEAH VIỆT NAM</t>
  </si>
  <si>
    <t>BS 1387; ASTM A53/A500; JIS G3444/3452/3454; JIS C8305; KS D3507/3562; API 5L/5CT.</t>
  </si>
  <si>
    <t>Số 7, đường 3A KCN Biên Hòa II, Đồng Nai ĐT: 061.3833.733, Fax: 0613.836.997; giá giao hàng tại tỉnh Thừa Thiên Huế</t>
  </si>
  <si>
    <t>TP Huế</t>
  </si>
  <si>
    <t>5x870x1500mm</t>
  </si>
  <si>
    <t>Cty CP Hương Thuỷ 1006 Nguyễn Tất Thành,Phú Bài,TX Hương Thủy và các chi nhánh huyện</t>
  </si>
  <si>
    <t>Sản phẩm của Công ty TNHH NS Bluescope Lysaught Việt Nam. Địa chỉ: KCN Bin Hịa II, TP Biên Hòa, tỉnh Đồng Nai. Văn phòng đại diện: Tầng 5, Tòa nhà Indochina, 74 Bạch Đằng, Đà Nẵng. ĐT: 05113 584112. Fax: 05113 584116; giá bán tại địa bàn tỉnh Thừa Thiên Huế</t>
  </si>
  <si>
    <t>CN Công ty CP LQ Joton Đà Nẵng; Địa chỉ: Lô 29-32 KDC Trung Nghĩa, Liên Chiểu, Đà Nẵng. ĐT: 0511.3736206. FAX: 0511.3736205; giá bán trên địa bàn tỉnh Thừa Thiên Huế.</t>
  </si>
  <si>
    <t>Công ty CP Đầu tư sơn Thịnh Phát. Địa chỉ: 118 Trương Gia Mô, TP Huế. ĐT: 0983764474; giá bán trên địa bàn tỉnh Thừa Thiên Huế</t>
  </si>
  <si>
    <t>Công ty TNHHNippon Paint Việt Nam, số 14, đường 3A Khu công nghiệp Biên Hòa 2, Chi nhánh Đà Nẵng: Lầu 7, số 114-116 Nguyễn Văn Linh, Thanh Khê, Đà Nẵng; Sđt: (0511)3888.383; giá bán tại Thị trường Thừa Thiên Huế; 0905757569</t>
  </si>
  <si>
    <t>Công ty Cổ phần Bê Tông và Xây dựng Thừa Thiên Huế Kiệt 84/6 Nguyễn Khoa Chiêm, tp Huế; giá đã bao gồm vận chuyển đến chân công trình trong phạm vi 10 km từ địa chỉ trên.</t>
  </si>
  <si>
    <t>Giá bán tại 237 Phan Đăng Lưu, Huế; 125 Chi Lăng, Huế; giá chưa gồm hóa đơn</t>
  </si>
  <si>
    <t>Giá bán tại 237 Phan Đăng Lưu, Huế; 125 Chi Lăng, Huế, giá chưa gồm hóa đơn</t>
  </si>
  <si>
    <t>Giá bán tại 237 Phan Đăng Lưu; giá chưa gồm hóa đơn</t>
  </si>
  <si>
    <t>Cty TNHH SX &amp; Thương mại Phúc Hưng 137 Huỳnh Thúc Kháng, TP Huế ; giá bán đã bao gồm vận chuyện trong phạm vi TP Huế; giá vận chuyển ngoài phạm vi TP Huế tùy thuộc khối lượng.</t>
  </si>
  <si>
    <t>Doanh nghiệp tư nhân Phát Đạt ĐC: 19 Trần Khánh Dư, TP Huế Và Cty TNHH SX &amp; Thương mại Phúc Hưng 137 Huỳnh Thúc  Kháng. TP Huế; giá bao gồm vận chuyển trong phạm vi TP Huế.</t>
  </si>
  <si>
    <t>Công ty TNHH Thành Ngân; Địa chỉ: 115/3 Đặng Tất. Hương Vinh, Hương Trà, TT Huế ; ĐT: 054.3823222; Giá đã bao gồm vận chuyển trên địa bàn tỉnh TT-Huế.</t>
  </si>
  <si>
    <t>PCB30 rời</t>
  </si>
  <si>
    <t>PCB40 rời</t>
  </si>
  <si>
    <t xml:space="preserve">   (Ban hành kèm theo Công bố số:             LS/XD-TC ngày        tháng        năm 2015</t>
  </si>
  <si>
    <t>Công ty CP gạch Tuynel số 1 Thừa Thiên Huế</t>
  </si>
  <si>
    <t>Đá dăm 2,5x5</t>
  </si>
  <si>
    <t>Trên địa bàn huyện</t>
  </si>
  <si>
    <t>HỆ VÁCH KÍNH</t>
  </si>
  <si>
    <t>Vách kính</t>
  </si>
  <si>
    <t>5,00mm</t>
  </si>
  <si>
    <t>6.38mm</t>
  </si>
  <si>
    <t>8.38mm</t>
  </si>
  <si>
    <t>HỆ CỬA SỔ</t>
  </si>
  <si>
    <t>Cửa sổ mở hất : PKKK: Thanh khóa chuyển động, Bản lề chữ A; Thanh chống gió, tay năm mở ngoài</t>
  </si>
  <si>
    <t>Cửa sổ 2 cánh mở trượt: PKKK; Vấu chốt, thanh khóa chuyển động, tay nắm mở trượt, Bánh xe đơn, chốt cánh phụ</t>
  </si>
  <si>
    <t>Hệ cửa sổ 1 cánh mở quay;PKK: Thanh khóa chuyển động ,vấu chốt; Tay nắm mở quay, bản lề chữ A</t>
  </si>
  <si>
    <t>Hệ cửa sổ 2 cánh mở quay;PKK: Thanh khóa chuyển động ,vấu chốt; Tay nắm mở quay, bản lề chữ A, chốt cánh phụ trên dưới</t>
  </si>
  <si>
    <t>HỆ CỬA ĐI</t>
  </si>
  <si>
    <t>Hệ cửa đi 1 cánh mở quay; PKKK Lê 3D Thanh khóa chuyển độn, Vấu chốt, Tay nắm mở đôi, khóa chốt hai đầu chìa, Nắp đậy khóa</t>
  </si>
  <si>
    <t>Hệ cửa đi 2 cánh mở quay; PKKK Lê 3D Thanh khóa chuyển độn, Vấu chốt, Tay nắm mở đôi, khóa chốt hai đầu chìa, Nắp đậy khóa, Chốt cánh phụ</t>
  </si>
  <si>
    <t>Hệ cửa đi 2 cánh mở trượt; PKKK: Thanh chuyển động; khóa chìa; Tay nắm đôi; vấu chốt, Bánh xe đôi, ray trượt</t>
  </si>
  <si>
    <t>Hệ cửa đi 4 cánh mở quay; PKKK Lê 3D Thanh khóa chuyển độn, Vấu chốt, Tay nắm mở đôi, khóa chốt hai đầu chìa, Nắp đậy khóa, Chốt cánh phụ</t>
  </si>
  <si>
    <t>Hệ cửa đi 4 cánh mở trượt; PKKK: Thanh chuyển động; khóa chìa; Tay nắm đôi; vấu chốt, Bánh xe đôi, ray trượt</t>
  </si>
  <si>
    <t>CỬA SKY DOOR (Profile SPARLEE-  hãng SHIDE phụ kiện kim khí GQ)</t>
  </si>
  <si>
    <t>CÔNG TY CP SKY DOOR    ĐC: 26 Dương Văn An - TP Huế          ĐT: 0945500990 Fax: 054.3933977</t>
  </si>
  <si>
    <t>An Lỗ, xã Phong Hiền</t>
  </si>
  <si>
    <t>Tại bãi An Lỗ, xã Phong Hiền</t>
  </si>
  <si>
    <t>Tấm lợp Phibrô xi măng</t>
  </si>
  <si>
    <t>1,2x0,8m</t>
  </si>
  <si>
    <t>1,5x0,8m</t>
  </si>
  <si>
    <t>1,8x0,8m</t>
  </si>
  <si>
    <t>Giá bốc xếp lên trên phương tiện</t>
  </si>
  <si>
    <t>Tại Công ty CP Thương mại Phú Lộc (Đã bao gồm chi phí bốc lên phương tiện vận chuyển tại nơi bán)</t>
  </si>
  <si>
    <t>Mỏ đá Lộc Điền (Đã bao gồm chi phí bốc lên phương tiện vận chuyển tại nơi bán)</t>
  </si>
  <si>
    <t>Tại mỏ Thừa Lưu (Đã bao gồm chi phí bốc lên phương tiện vận chuyển tại nơi bán)</t>
  </si>
  <si>
    <t>Cửa đi một cánh mở quay, 2 cánh mở quay, 2 cánh mở trượt, PKKK hãng GQ đb</t>
  </si>
  <si>
    <t>CÔNG TY TNHH MAI ANH , Địa chỉ: 52A Đào Tấn, TP Huế; Đơn giá bán đến chân công trình.</t>
  </si>
  <si>
    <t>Sơn lót chống kiềm ngoài nhà Weathergard Sealer</t>
  </si>
  <si>
    <t>Giá trung bình tại các địa phương trên địa bàn huyện, chưa bao gồm phí vận chuyển</t>
  </si>
  <si>
    <t>Cát san nền</t>
  </si>
  <si>
    <t xml:space="preserve">Gạch Block M75 </t>
  </si>
  <si>
    <t>Gạch lát Terrazzo màu xanh crom</t>
  </si>
  <si>
    <t>Gạch lát Terrazzo màu đỏ, vàng</t>
  </si>
  <si>
    <t>Gạch ốp lát</t>
  </si>
  <si>
    <t>SƠN DULUX</t>
  </si>
  <si>
    <t>Sơn ngoài trời Maxilite 40C</t>
  </si>
  <si>
    <t>Sơn ngoài trời Dulux Inspire 79B</t>
  </si>
  <si>
    <t>Sơn trong nhà Maxilite Kinh tế EH3</t>
  </si>
  <si>
    <t>Công ty TNHH Sơn Akzo Nobel Việt Nam 39 Lê Duẩn, Quận 1, TPHCM; Sđt: 08.3822.1612; Fax: 08.3824.1104; giá bán trên địa bàn tỉnh Thừa Thiên Huế</t>
  </si>
  <si>
    <t>MMT40- 014</t>
  </si>
  <si>
    <t>BMT40- 014</t>
  </si>
  <si>
    <t>MMT40- 010</t>
  </si>
  <si>
    <t>BMT40- 010</t>
  </si>
  <si>
    <t>MSK40- 028</t>
  </si>
  <si>
    <t>Gạch Thạch Bàn Loại A1</t>
  </si>
  <si>
    <t>Bóng mờ</t>
  </si>
  <si>
    <t>Bóng kính</t>
  </si>
  <si>
    <t>Mặt sần chống trơn</t>
  </si>
  <si>
    <t>MMT40- 001;028</t>
  </si>
  <si>
    <t>BMT40- 001;028</t>
  </si>
  <si>
    <t>MMT50- 014</t>
  </si>
  <si>
    <t>BMT50- 014</t>
  </si>
  <si>
    <t>BMT50- 043</t>
  </si>
  <si>
    <t>MMT50- 010</t>
  </si>
  <si>
    <t>BMT50- 010</t>
  </si>
  <si>
    <t>Kích thước 400x400</t>
  </si>
  <si>
    <t>Kích thước 500x500</t>
  </si>
  <si>
    <t>MMT50- 001;028</t>
  </si>
  <si>
    <t>BMT50- 001;028</t>
  </si>
  <si>
    <t>Kích thước 600x600</t>
  </si>
  <si>
    <t>MMT60- 014</t>
  </si>
  <si>
    <t>BMT60- 014</t>
  </si>
  <si>
    <t>BMT60- 043</t>
  </si>
  <si>
    <t>MMT60- 010</t>
  </si>
  <si>
    <t>BMT60- 010</t>
  </si>
  <si>
    <t>BMT60- 001;028</t>
  </si>
  <si>
    <t>MMT60- 001;028</t>
  </si>
  <si>
    <t>Công ty CP Thạch Bàn Miền Trung, 149 Phan Chu Trinh, Quận Hải Châu, Đà Nẵng; Sđt: 0511.3816.254; Fax: 0511.3871.948; Giá bán trên địa bàn tỉnh Thừa Thiên Huế; đã bao gồm VAT; Đối với giá bán loại A (Mờ A=90% Loại A1; Bóng A=85% Loại A1)</t>
  </si>
  <si>
    <t>SƠN JOTON</t>
  </si>
  <si>
    <t>Sơn ngoài trời Dulux Weathershield Professional 95A/91A</t>
  </si>
  <si>
    <t>Sơn trong nhà Dulux Professional Lau chùi hiệu quả 56A</t>
  </si>
  <si>
    <t xml:space="preserve">Sơn trong nhà Maxilite 41C </t>
  </si>
  <si>
    <t>Sơn lót nột thất Dulux Professional Primer 07B</t>
  </si>
  <si>
    <t>Sơn lót ngoại thất Dulux Professional chống kiềm 95B</t>
  </si>
  <si>
    <t>Bột trét trong nhà và ngoài trời Dulux Professional 35B</t>
  </si>
  <si>
    <t xml:space="preserve">Bột trét trong nhà Maxilite Putty </t>
  </si>
  <si>
    <t>Sơn trong nhà Dulux Inspire Professional 99A</t>
  </si>
  <si>
    <t>Mỏ đá bắc Khe Ly; giá trên phương tiện</t>
  </si>
  <si>
    <t>Bãi tại trạm Khe Diều, Lộc Thủy, huyện Phú Lộc; tỉnh TT Huế; giá trên phương tiện</t>
  </si>
  <si>
    <t>6,10,16,20,25,32,40A</t>
  </si>
  <si>
    <t>6;10;16;20;25;32;40A</t>
  </si>
  <si>
    <t>Aptomat MCB 1P Sino - Vanlock</t>
  </si>
  <si>
    <t>50;63A</t>
  </si>
  <si>
    <t xml:space="preserve"> 50;63A</t>
  </si>
  <si>
    <t>16;20A</t>
  </si>
  <si>
    <t>32;40A</t>
  </si>
  <si>
    <t>Aptomat MCB 2P Sino - Vanlock</t>
  </si>
  <si>
    <t>Aptomat MCB 3P Sino - Vanlock</t>
  </si>
  <si>
    <t>Aptomtat chống rò 2P Sino - Vanlock</t>
  </si>
  <si>
    <t>80A</t>
  </si>
  <si>
    <t>100A</t>
  </si>
  <si>
    <t>Aptomat MCB 01 P- C Curve Panasonic</t>
  </si>
  <si>
    <t>Aptomat MCB 02 P- C Curve Panasonic</t>
  </si>
  <si>
    <t>Aptomat MCB 03 P- C Curve Panasonic</t>
  </si>
  <si>
    <t>Aptomat MCB 04 P- C Curve Panasonic</t>
  </si>
  <si>
    <t>Lysaght Trimdek Optima 0. 45mmtctx1015mm-zincalume-g550az150</t>
  </si>
  <si>
    <t>Tôn Lạnh Lysaght Spandek Optima 935mm, Zincalume Dày 0. 45mmtct G550az150</t>
  </si>
  <si>
    <t>Lysaght Multiclad 0. 45mmtctx1110mm-zincalume-g550az150</t>
  </si>
  <si>
    <t>Lysaght Multiclad 0. 43mmaptx1110mm-colorbondxrw-g550az150</t>
  </si>
  <si>
    <t>Lysaght New Ceidek 150mm, Thép Apex Dày 0. 3mm Apt G550az070</t>
  </si>
  <si>
    <t>Lysaght New Ceidek 150mm, Thép Apex Dày 0. 34mm Apt G550az070</t>
  </si>
  <si>
    <t>Lysaght Trimdek Optima 0.48mmaptx1015mm-colorbondxrw-g550az150</t>
  </si>
  <si>
    <t>Tôn Màu Lysaght Spandek Optima 935mm, Thép Colorbond-dày 0.48 Mmapt</t>
  </si>
  <si>
    <t>Nhà Thép Tiền Chế Mạ Kẽm Ranbuild - Khẩu Độ Tối Đa 30m Không Cột Giữa</t>
  </si>
  <si>
    <t>Tôn Lysaght Klip-lok - Khổ Hữu Dụng 406mm</t>
  </si>
  <si>
    <t>Tôn Lysaght Trimdek Optima - Khổ Hữu Dung 1015mm</t>
  </si>
  <si>
    <t>Tôn Lysaght Spandek Optima - Khổ Hữu Dụng 935mm</t>
  </si>
  <si>
    <t>Tấm Lợp Lysaght Multiclad - Khổ Hữu Dụng 1110mm (chỉ Dùng Cho Vách)</t>
  </si>
  <si>
    <t>Tấm Trần Lysaght New Ceidek - Rộng 150mm</t>
  </si>
  <si>
    <t>Phụ Kiện Của Tôn Lysaght Klip-lok</t>
  </si>
  <si>
    <t>Lysaght Smartruss C7510, dày 1.05mm TCT, (Bề dày sau mạ 1.05mm)</t>
  </si>
  <si>
    <t>Đá 0,5 x 2</t>
  </si>
  <si>
    <t>Đá 0,5 x 1</t>
  </si>
  <si>
    <t>Giá bình quân tại các bãi trên địa bàn TP Huế; giá trên phương tiện bên mua</t>
  </si>
  <si>
    <t>1x2 cm</t>
  </si>
  <si>
    <t>2x4 cm</t>
  </si>
  <si>
    <t>6x10,5x22 cm</t>
  </si>
  <si>
    <t>6x9,5x20 cm</t>
  </si>
  <si>
    <t>9,5x9,5x20 cm</t>
  </si>
  <si>
    <t>9,5x13,5x20 cm</t>
  </si>
  <si>
    <t>9,5x13,5x10 cm</t>
  </si>
  <si>
    <t>10,5x15x22 cm</t>
  </si>
  <si>
    <t>10,5x15x11 cm</t>
  </si>
  <si>
    <t>20x20x40 cm</t>
  </si>
  <si>
    <t>15x20x40 cm</t>
  </si>
  <si>
    <t>9x19x39 cm</t>
  </si>
  <si>
    <t>10x19x39 cm</t>
  </si>
  <si>
    <t>15x19x39 cm</t>
  </si>
  <si>
    <t>19x19x39 cm</t>
  </si>
  <si>
    <t>6x9x20 cm</t>
  </si>
  <si>
    <t>10,5x10,5x22 cm</t>
  </si>
  <si>
    <t>6x10,5x20 cm</t>
  </si>
  <si>
    <t>4x6 cm</t>
  </si>
  <si>
    <t>6x9,5x22 cm</t>
  </si>
  <si>
    <t>A92</t>
  </si>
  <si>
    <t>A95</t>
  </si>
  <si>
    <t>Đá 1x1,6 (Thảm lớp 2)</t>
  </si>
  <si>
    <t>Đá 1x1,9 (Thảm lớp 1)</t>
  </si>
  <si>
    <t xml:space="preserve">Giao chân CTrình trong phạm vi bán kính 10 km từ trung tâm TP Huế </t>
  </si>
  <si>
    <t>VẢI ĐỊA KỸ THUẬT</t>
  </si>
  <si>
    <t>Vải địa kỹ thuật không dệt ART15</t>
  </si>
  <si>
    <t>4mx175m</t>
  </si>
  <si>
    <t>Vải địa kỹ thuật không dệt ART20</t>
  </si>
  <si>
    <t>4mx125m</t>
  </si>
  <si>
    <t>Công ty CP Hưng Việt, sđt 04.6683.8855; fax 04.3640.1824; Giao hàng tại TP Huế</t>
  </si>
  <si>
    <t xml:space="preserve">VC-1,5 </t>
  </si>
  <si>
    <t xml:space="preserve">VC-2,5 </t>
  </si>
  <si>
    <t xml:space="preserve">CV-1.5 </t>
  </si>
  <si>
    <t xml:space="preserve">CV-2.5 </t>
  </si>
  <si>
    <t xml:space="preserve">CV-4 </t>
  </si>
  <si>
    <t xml:space="preserve">CV-6 </t>
  </si>
  <si>
    <t xml:space="preserve">CV-16 </t>
  </si>
  <si>
    <t xml:space="preserve">CV-25 </t>
  </si>
  <si>
    <t xml:space="preserve">CV-35 </t>
  </si>
  <si>
    <t xml:space="preserve">CV-50 </t>
  </si>
  <si>
    <t>VCmo-2x1.0</t>
  </si>
  <si>
    <t>(2x32/0.2)-0.6/1KV</t>
  </si>
  <si>
    <t>VCmo-2x1.5</t>
  </si>
  <si>
    <t xml:space="preserve">(2x30/0.25)-0.6/1KV </t>
  </si>
  <si>
    <t>VCmo-2x2.5</t>
  </si>
  <si>
    <t>(2x50/0.25)-0.6/1KV</t>
  </si>
  <si>
    <t>VCmd-2x0.5</t>
  </si>
  <si>
    <t>(2x16/0.2)-0.6/1KV</t>
  </si>
  <si>
    <t>VCmd-2x0.75</t>
  </si>
  <si>
    <t>(2x24/0.2)-0.6/1KV</t>
  </si>
  <si>
    <t>VCmd-2x1.0</t>
  </si>
  <si>
    <t>VCmd-2x1.5</t>
  </si>
  <si>
    <t>(2x30/0.25)-0.6/1KV</t>
  </si>
  <si>
    <t>CVV-2x1.5</t>
  </si>
  <si>
    <t>CVV-2x2.5</t>
  </si>
  <si>
    <t xml:space="preserve">CVV-3x10+1x6 </t>
  </si>
  <si>
    <t>CVV-3x16+1x10</t>
  </si>
  <si>
    <t>(3x7/1.35+1x7/1.04)-0.6/1KV</t>
  </si>
  <si>
    <t>(3x7/1.7+1x7/1.35)-0.6/1KV</t>
  </si>
  <si>
    <t>XVII</t>
  </si>
  <si>
    <t>VCmo-2x0.75</t>
  </si>
  <si>
    <t>LV-ABC-4x50 (ruột nhôm)</t>
  </si>
  <si>
    <t>LV-ABC-4x70 (ruột nhôm)</t>
  </si>
  <si>
    <t>LV-ABC-4x95 (ruột nhôm)</t>
  </si>
  <si>
    <t>LV-ABC-4x120 (ruột nhôm)</t>
  </si>
  <si>
    <t>(4x7/2.99)-0.6/1KV</t>
  </si>
  <si>
    <t>(4x19/2.17)-0.6/1KV</t>
  </si>
  <si>
    <t>(4x19/2.56)-0.6/1KV</t>
  </si>
  <si>
    <t>(4x37/2.06)-0.6/1KV</t>
  </si>
  <si>
    <t>Công ty TNHH Dây cáp điện Đệ Nhất sđt 08.6291.8991; fax 08.6291.8911; giá bán trên địa bàn tỉnh Thừa Thiên Huế; Đại lý phân phối Cty TNHH SX&amp;Thương mại Phúc Hưng 137 Huỳnh Thúc Kháng, TP Huế</t>
  </si>
  <si>
    <t>DÂY VÀ CÁP ĐIỆN ĐỆ NHẤT (RUỘT ĐỒNG)</t>
  </si>
  <si>
    <t xml:space="preserve">(F 1,38) - 450/750V </t>
  </si>
  <si>
    <t>(F 1,77) -  450/750V</t>
  </si>
  <si>
    <t xml:space="preserve">(1x30/0.25)-450/750V </t>
  </si>
  <si>
    <t xml:space="preserve">(1x50/0.25)-450/750V </t>
  </si>
  <si>
    <t xml:space="preserve">(7/0.52) - 450/750V </t>
  </si>
  <si>
    <t xml:space="preserve">(7/0.67) - 450/750V </t>
  </si>
  <si>
    <t xml:space="preserve">(7/0.85) - 450/750V </t>
  </si>
  <si>
    <t xml:space="preserve">(7/1.04) - 450/750V </t>
  </si>
  <si>
    <t xml:space="preserve">(7/1.7) - 450/750V </t>
  </si>
  <si>
    <t xml:space="preserve">(7/2.14) - 450/750V </t>
  </si>
  <si>
    <t xml:space="preserve">(7/2.52) - 450/750V </t>
  </si>
  <si>
    <t xml:space="preserve">(19/1.8) - 450/750V </t>
  </si>
  <si>
    <t>(2x24/0.2)-300/500V</t>
  </si>
  <si>
    <t>(2x32/0.2)-300/500V</t>
  </si>
  <si>
    <t>(2x7/0.52) - 300/500V</t>
  </si>
  <si>
    <t>(2x7/0.67) - 300/500V</t>
  </si>
  <si>
    <t>CỬA NHỰA uPVC LUCKY WINDOWS</t>
  </si>
  <si>
    <t>Kính trắng Việt Nhật - Hệ Luckywindows</t>
  </si>
  <si>
    <t>Kính trắng Việt Nhật, sử dụng thanh Profile nhập khẩu - Hệ Châu Âu</t>
  </si>
  <si>
    <t>Kính hộp (5+9+5)mm</t>
  </si>
  <si>
    <t xml:space="preserve">Cửa sổ 2 cánh mở quay, 1cánh mở hất, 2cánh mở trượt, PKKK hãng GQ đồng bộ, Kính trắng Việt Nhật- Hệ Luckywindows </t>
  </si>
  <si>
    <t xml:space="preserve">Cửa sổ 2 cánh mở quay, 1cánh mở hất, 2cánh mở trượt, PKKK hãng GU đồng bộ, kính trắng Việt Nhật - Hệ Châu Âu </t>
  </si>
  <si>
    <t xml:space="preserve">Cửa đi một cánh mở quay, 2 cánh mở quay, 2 cánh mở trượt, PKKK hãng GQ đb, Kính trắng Việt Nhật- Hệ Luckywindows </t>
  </si>
  <si>
    <t xml:space="preserve">Cửa đi 2 cánh mở quay, PKKK hãng GU đồng bộ, kính trắng Việt Nhật - Hệ Châu Âu </t>
  </si>
  <si>
    <t>CỬA NHỰA uPVC ROYAL WINDOWS</t>
  </si>
  <si>
    <t>Vách kính, sử dụng thanh Profile tiêu chuẩn châu Âu nhập khẩu</t>
  </si>
  <si>
    <t>Cửa sổ 1 cánh, 2 cánh: mở quay,mở hất, mở trượt, sử dụng thanh Profile tiêu chuẩn châu Á, sử dụng bộ phụ kiện kim khí GQ chính hãng</t>
  </si>
  <si>
    <t>Cửa sổ 1 cánh, 2 cánh: mở quay,mở hất, mở trượt, sử dụng thanh Profile tiêu chuẩn châu Âu nhập khẩu, sử dụng bộ phụ kiện kim khí GU chính hãng</t>
  </si>
  <si>
    <t>Cửa đi 1 cánh, 2 cánh: mở quay, mở trượt, sử dụng thanh Profile tiêu chuẩn châu Á, sử dụng bộ phụ kiện kim khí GQ chính hãng</t>
  </si>
  <si>
    <t>Cửa đi 1 cánh, 2 cánh: mở quay, mở trượt, sử dụng thanh Profile tiêu chuẩn châu Âu nhập khẩu,  sử dụng bộ phụ kiện kim khí GU chính hãng</t>
  </si>
  <si>
    <t>CÔNG TY TNHH SX XD TM DV MINH AN 141/2 Tôn Quang Phiệt - Phường An Đông - Thành Phố Huế; Tel: 0543.883.898; Fax: 0543.838.138; Hotline: 0938922998.
Giá trên đã bao gồm công lắp đặt và vận chuyển tại chân công trình trên địa bàn Tỉnh</t>
  </si>
  <si>
    <t>PCB30</t>
  </si>
  <si>
    <t>Cấp phối suối (cát sạn lẫn lộn)</t>
  </si>
  <si>
    <t>Tại bãi Lộc An, Lộc Điền, trên phương tiện bên mua</t>
  </si>
  <si>
    <t>Tại bãi Khe Lụ, Thủy Bằng, trên phương tiện bên mua</t>
  </si>
  <si>
    <t>Lấy tại Bãi Phú Thượng và Vĩ Dạ, trên phương tiện bên mua</t>
  </si>
  <si>
    <t>Trên phương tiện</t>
  </si>
  <si>
    <t>Tại bãi đá Dạ Lê, đường Tỉnh lộ 7 - Km5+00, trên phương tiện bên mua</t>
  </si>
  <si>
    <t>Tại bãi (thôn Hiệp Khánh, phường Hương Văn, TX Hương Trà) của Cty CP Trường Sơn, trên phương tiện bên mua</t>
  </si>
  <si>
    <t>Vách kính, sử dụng thanh Profile tiêu chuẩn châu Á</t>
  </si>
  <si>
    <t xml:space="preserve">
</t>
  </si>
  <si>
    <t>CÔNG TY CỔ PHẦN HƯƠNG THỦY.* Tru sở : 1006 Nguyễn Tất Thành Phường Phú Bài TX Hương Thủy và các chi nhánh huyện</t>
  </si>
  <si>
    <t>Ống nhựa chịu nhiệt tiêu chuẩn Đức DEKKO (PN10)</t>
  </si>
  <si>
    <t>Gạch Bê tông Việt Nhật</t>
  </si>
  <si>
    <t>Trên phương tiện tại kho cty CP Gạch không nung Việt Nhật ĐT: 054.3862264 Fax:054.3861600</t>
  </si>
  <si>
    <t>Ống thép đen (tròn, vuông, hộp) độ dày 1,0mm đến 1,6mm. Đường kính từ DN10 đến DN100</t>
  </si>
  <si>
    <t>Ống thép đen độ dày 3,4 đến 6,35 mm. Đường kính từ DN125 đến DN200</t>
  </si>
  <si>
    <t>Ống thép đen độ dày 6,36 đến 12 mm. Đường kính từ DN125 đến DN200</t>
  </si>
  <si>
    <t>Đá hộc thô tại mỏ Khe Đáy</t>
  </si>
  <si>
    <t>Đá 0 x 0,5</t>
  </si>
  <si>
    <t>Đá 4 x 6</t>
  </si>
  <si>
    <t>Đá 2 x 4</t>
  </si>
  <si>
    <t>Đá 1 x 2</t>
  </si>
  <si>
    <t>Đá 1 x 4</t>
  </si>
  <si>
    <t>8,38mm</t>
  </si>
  <si>
    <t>Thép Hòa Phát Fi10, L=11,7 m</t>
  </si>
  <si>
    <t>Thép Hòa Phát Fi12, L=11,7 m</t>
  </si>
  <si>
    <t>Thép Hòa Phát Fi14, L=11,7 m</t>
  </si>
  <si>
    <t>Thép Hòa Phát Fi16, L=11,7 m</t>
  </si>
  <si>
    <t>CB240</t>
  </si>
  <si>
    <t>Thép Fi10 Hòa Phát, L=11,7 m</t>
  </si>
  <si>
    <t>Thép Fi12 Hòa Phát, L=11,7 m</t>
  </si>
  <si>
    <t>Thép Fi14 Hòa Phát, L=11,7 m</t>
  </si>
  <si>
    <t>Thép Fi16 Hòa Phát, L=11,7 m</t>
  </si>
  <si>
    <t>01mm/cuộn</t>
  </si>
  <si>
    <t>Lưới B40+Kẽm gai</t>
  </si>
  <si>
    <t>3,5mm</t>
  </si>
  <si>
    <t>30x30x2,8 cm</t>
  </si>
  <si>
    <t>5,5x9,5x20 cm</t>
  </si>
  <si>
    <t>Gạch tuy nen đặc 6x9,5x20 cm</t>
  </si>
  <si>
    <t>Gạch tuy nen 6 lỗ 9,5x13,5x20 cm</t>
  </si>
  <si>
    <t>Gạch Tuynel đặc nhỏ</t>
  </si>
  <si>
    <t>Gạch Tuynel đặc lớn</t>
  </si>
  <si>
    <t>Keo dán gạch (màu xám, trắng)</t>
  </si>
  <si>
    <t>Gạch xây không nung</t>
  </si>
  <si>
    <t>Gạch bê tông 6 lỗ VN-20R6, M75</t>
  </si>
  <si>
    <t>Gạch bê tông đặc VN-Đ20, M100</t>
  </si>
  <si>
    <t>CB295</t>
  </si>
  <si>
    <t>CB300V</t>
  </si>
  <si>
    <t>CB400V</t>
  </si>
  <si>
    <t>Gạch tuy nen đặc nhỏ</t>
  </si>
  <si>
    <t>PCB40</t>
  </si>
  <si>
    <t>Cát nền (Hồng Bắc, Hồng Quảng, Hồng Thượng, Phú Vinh, Hương Phong, Hồng Thái, Hồng Hạ, Hồng Vân, A Roàng, Hương Nguyên)</t>
  </si>
  <si>
    <t>Cát xây, tô (Thôn Phú Lễ, Phước Yên)</t>
  </si>
  <si>
    <t>Trên phương tiện bên mua</t>
  </si>
  <si>
    <t>Bãi thuộc phường Hương Vân (Lai thành, Lại Bằng), trên phương tiện bên mua</t>
  </si>
  <si>
    <t>Tại An Lỗ, Bồ Điền, trên phương tiện bên mua</t>
  </si>
  <si>
    <t>Gỗ xẻ nhóm 6 đến nhóm 8</t>
  </si>
  <si>
    <t>NHÓM : ĐÈN  TUBE LED- BỘ ĐÈN TUBE LED</t>
  </si>
  <si>
    <t>Bóng đèn LED TUBE 01 60/10W S</t>
  </si>
  <si>
    <t>Bóng đèn LED TUBE 01 120/18W S</t>
  </si>
  <si>
    <t>Bộ đèn LED Tube DM11L T8x1/10W 3000k,5000k,6500k S</t>
  </si>
  <si>
    <t>bộ</t>
  </si>
  <si>
    <t>Bộ đèn LED Tube DM11L T8x1/18W 3000k,5000k,6500k S</t>
  </si>
  <si>
    <t>Bộ đèn LED Tube âm trần T5 M6 T5L M6/8W x 4 -3000K.5000K,6500K S</t>
  </si>
  <si>
    <t>Bộ đèn LED âm trần BD M15 60x60 36w -3000K.5000K,6500K S</t>
  </si>
  <si>
    <t>Bộ đèn LED Tube liền thân( D LT01 T8/18W)-3000K.5000K,6500K S</t>
  </si>
  <si>
    <t>Bộ đèn LED Tube ( D LT01 T5/16W) 120/16w liền thân-3000K.5000K,6500K S</t>
  </si>
  <si>
    <t>Bộ đèn LED TUBE T8 M9/18w x2-3000k,5000k,6500k S</t>
  </si>
  <si>
    <t>NHÓM : ĐÈN  LED PANEL</t>
  </si>
  <si>
    <t xml:space="preserve">Đèn Led Panel tròn D PT02 130/5W S </t>
  </si>
  <si>
    <t xml:space="preserve">Đèn Led Panel tròn D PT02 170/8W S </t>
  </si>
  <si>
    <t>Đèn Panel LED D P01 30x30/14W</t>
  </si>
  <si>
    <t>Đèn Panel LED D P01 30x60/28W</t>
  </si>
  <si>
    <t>Đèn Panel LED D P01 60x60/50W</t>
  </si>
  <si>
    <t>Đèn Panel LED D P01 30x120/50W</t>
  </si>
  <si>
    <t>Đèn Panel LED D P02 60x60/36W S</t>
  </si>
  <si>
    <t>Đèn Panel LED D P02 30x120/36W S</t>
  </si>
  <si>
    <t>NHÓM: ĐÈN DOWNLIGHT LED</t>
  </si>
  <si>
    <t>Đèn LED Downlight D AT03L76/3W220v S</t>
  </si>
  <si>
    <t>Đèn LED Downlight D AT03L90/3W220v S</t>
  </si>
  <si>
    <t>Đèn LED Downlight D AT03L90/5W220v S</t>
  </si>
  <si>
    <t>Đèn LED Downlight D AT03L110/7W220v S</t>
  </si>
  <si>
    <t>Đèn LED Downlight D AT03L110/9W220v S</t>
  </si>
  <si>
    <t>Đèn LED Downlight D AT02L160/16W220v S</t>
  </si>
  <si>
    <t>Đèn LED Downlight D AT04L200/25W220v S</t>
  </si>
  <si>
    <t>NHÓM: BỘ ĐÈN ỐP  TRẦN LED</t>
  </si>
  <si>
    <t>Đèn LED ốp trần( D LN 05L 25x25/9W) trắng-vàng S</t>
  </si>
  <si>
    <t>Đèn LED ốp trần chống bụi D LN CB01L/10W</t>
  </si>
  <si>
    <t>Đèn LED ốp trần D LN CB02L/12W</t>
  </si>
  <si>
    <t>Đèn LED ốp trần( DLN05L 160/9W) trắng- vàng S</t>
  </si>
  <si>
    <t>Đèn LED ốp trần( DLN03L 270/14W) trắng- vàng S</t>
  </si>
  <si>
    <t>NHÓM: BÓNG ĐÈN TRÒN LED(LED Bulb)</t>
  </si>
  <si>
    <t>Bóng đèn LED (LED A60 5w) E27/220V trắng, vàng S</t>
  </si>
  <si>
    <t>Bóng đèn LED (LED A60 7w) E27/220V trắng, vàng S</t>
  </si>
  <si>
    <t>Bóng đèn LED (LED A60N1 9w) E27/220V trắng, vàng S</t>
  </si>
  <si>
    <t>ĐÈN Chiếu Sáng Khẩn Cấp ,Đèn Chỉ dẫn(trọn bộ), LED khác</t>
  </si>
  <si>
    <t>Đèn Led chiếu sáng khẩn cấp D KC01/2W/6500K</t>
  </si>
  <si>
    <t>Đèn LED chỉ dẫn D CD01 40x20/1.5W(1 mặt)</t>
  </si>
  <si>
    <t>Đèn LED chỉ dẫn D CD01 40x20/1.5W(2 mặt)</t>
  </si>
  <si>
    <t>BỘ ĐÈN NGÕ  XÓM LED (trọn bộ)</t>
  </si>
  <si>
    <t>Đèn Led chiếu sáng đường D CSD01L/35W</t>
  </si>
  <si>
    <t>ĐÈN HUỲNH QUANG T8</t>
  </si>
  <si>
    <t>Đèn huỳnh quang T8 - 18W GaLaxy (S) - Daylight</t>
  </si>
  <si>
    <t>Đèn huỳnh quang T8 - 36W GaLaxy (S) - Daylight</t>
  </si>
  <si>
    <t>Bóng đèn FL T8 18W H15 DELUXE E DL</t>
  </si>
  <si>
    <t>Bóng đèn FL T8 36W H22 DELUXE E DL</t>
  </si>
  <si>
    <t>BỘ ĐÈN HUỲNH QUANG(đã bao gồm bóng)</t>
  </si>
  <si>
    <t>Bộ đèn HQ T8 - 18W x 1 M9G - balát điện tử</t>
  </si>
  <si>
    <t>Bộ đèn HQ T8 - 36W x 1 M9G - balát điện tử</t>
  </si>
  <si>
    <t>ĐÈN HQ COMPACT</t>
  </si>
  <si>
    <t>Đèn HQ Compact T3 - 2U 5W Galaxy (E27, B22 - 6500K, 2700K)</t>
  </si>
  <si>
    <t>Đèn HQ Compact T3 - 3U 11W Galaxy (E27, B22 - 6500K, 2700K)</t>
  </si>
  <si>
    <t>Đèn HQ Compact T3-3U 15W Galaxy (E27, B22-6500K, 2700K)</t>
  </si>
  <si>
    <t>Đèn HQ Compact T3 - 3U 20W Galaxy (E27, B22 - 6500K, 2700K)</t>
  </si>
  <si>
    <t>Đèn HQ Compact CFL-4UT5 40W E27 (6500K, 2700K) IP65 chống ẩm</t>
  </si>
  <si>
    <t>Đèn HQ Compact CFL 5UT5-80W E40 (6500K, 2700K)</t>
  </si>
  <si>
    <t>Đèn HQ Compact CFL 5UT5 100W E40 (6500K, 2700K)</t>
  </si>
  <si>
    <t>MÁNG HQ ÂM TRẦN M6 (Chưa bao gồm bóng)</t>
  </si>
  <si>
    <t>Máng đèn HQ âm trần FS - 40/36x2-M6 Balát điện tử</t>
  </si>
  <si>
    <t>Máng đèn HQ âm trần FS - 40/36x3-M6 Balát điện tử</t>
  </si>
  <si>
    <t>Máng đèn HQ âm trần FS - 20/18x3-M6 Balát điện tử</t>
  </si>
  <si>
    <t>MÁNG HQ LẮP NỔI M10 (chưa bao gồm bóng)</t>
  </si>
  <si>
    <t>Máng HQ lắp nổi FS-40/36x2-M10 - B/L điện tử</t>
  </si>
  <si>
    <t>Máng HQ lắp nổi FS-40/36x3-M10 - B/L điện tử</t>
  </si>
  <si>
    <t>Máng HQ lắp nổi FS-20/18x3-M10 - B/L điện tử</t>
  </si>
  <si>
    <t>MÁNG HQ  M8 (chưa bao gồm bóng)</t>
  </si>
  <si>
    <t>Máng đèn HQ FS40/36w x 1 M8 không nắp,có balat</t>
  </si>
  <si>
    <t>Máng đèn HQ FS40/36w x 2 M8 không nắp, có balat</t>
  </si>
  <si>
    <t>BỘ ĐÈN CHIẾU SÁNG LỚP HỌC (Đã bao gồm bóng)</t>
  </si>
  <si>
    <t>Bộ đèn chiếu sáng lớp học FS-40/36 x1 CM1*EH</t>
  </si>
  <si>
    <t>Bộ đèn chiếu sáng lớp học FS-40/36 x2 CM1*EH</t>
  </si>
  <si>
    <t>Bộ đèn chiếu sáng bảng FS-40/36 x1 CM1*EH BACS</t>
  </si>
  <si>
    <r>
      <t>Đèn HQ Compact CFL-4UT5 40W.</t>
    </r>
    <r>
      <rPr>
        <b/>
        <sz val="9"/>
        <rFont val="Times New Roman"/>
        <family val="1"/>
      </rPr>
      <t>S</t>
    </r>
    <r>
      <rPr>
        <sz val="9"/>
        <rFont val="Times New Roman"/>
        <family val="1"/>
      </rPr>
      <t xml:space="preserve"> E27 (6500K, 2700K) </t>
    </r>
  </si>
  <si>
    <r>
      <t>Đèn HQ Compact CFL- 4UT5-50W,</t>
    </r>
    <r>
      <rPr>
        <b/>
        <sz val="9"/>
        <rFont val="Times New Roman"/>
        <family val="1"/>
      </rPr>
      <t>S</t>
    </r>
    <r>
      <rPr>
        <sz val="9"/>
        <rFont val="Times New Roman"/>
        <family val="1"/>
      </rPr>
      <t xml:space="preserve"> E27 (6500K, 2700K) </t>
    </r>
  </si>
  <si>
    <r>
      <t>Đèn HQ Compact CFL- 4UT5-50W,</t>
    </r>
    <r>
      <rPr>
        <b/>
        <sz val="9"/>
        <rFont val="Times New Roman"/>
        <family val="1"/>
      </rPr>
      <t>S</t>
    </r>
    <r>
      <rPr>
        <sz val="9"/>
        <rFont val="Times New Roman"/>
        <family val="1"/>
      </rPr>
      <t xml:space="preserve"> E40 (6500K, 2700K) </t>
    </r>
  </si>
  <si>
    <t xml:space="preserve"> Công ty Cổ phần Bóng đèn Phích nước Rạng Đông- Chi nhánh Đà Nẵng Điện thoại: 05113.501189; Fax: 05113.649758; hàng hóa được giao trong nội thành TP Huế</t>
  </si>
  <si>
    <t>CV-1.5 (7/0.52) - 450/750V</t>
  </si>
  <si>
    <t>Cáp điện lực hạ thế - 450/750V- TCVN 6610-3:2000</t>
  </si>
  <si>
    <t>Công ty Cổ phần Cadivi; Sđt: (08)38.299443</t>
  </si>
  <si>
    <t>CV-2.5 (7/0.67) - 450/750V</t>
  </si>
  <si>
    <t>CV-10 (7/1.35) - 450/750V</t>
  </si>
  <si>
    <t>CV-50 - 750V</t>
  </si>
  <si>
    <t>CV-240 -750V</t>
  </si>
  <si>
    <t>CV-300 -750V</t>
  </si>
  <si>
    <t>CVV-1 (1x7/0.425) – 0,6/1 kV</t>
  </si>
  <si>
    <t>Cáp điện lực hạ thế - 0,6/1 kV- TCVN 5935:1995 (1 lõi, ruột đồng, cách điện PVC, vỏ PVC)</t>
  </si>
  <si>
    <t>CVV-6.0 (1x7/1.04) – 0,6/1 kV</t>
  </si>
  <si>
    <t>CVV-25 – 0,6/1 kV</t>
  </si>
  <si>
    <t>CVV-50– 0,6/1 kV</t>
  </si>
  <si>
    <t>CVV-95 – 0,6/1 kV</t>
  </si>
  <si>
    <t>CVV-150 – 0,6/1 kV</t>
  </si>
  <si>
    <t>CVV-2x4 (2x7/0.85)– 300/500 V</t>
  </si>
  <si>
    <t>Cáp điện lực hạ thế – 300/500 V- TCVN 6610-4:2000 (2 lõi, ruột đồng, cách điện PVC, vỏ PVC)</t>
  </si>
  <si>
    <t>CVV-2x10 (2x7/1.35)– 300/500 V</t>
  </si>
  <si>
    <t>CVV-3x1.5 (3x7/0.52) – 300/500 V</t>
  </si>
  <si>
    <t>Cáp điện lực hạ thế – 300/500 V- TCVN 6610-4:2000 (3 lõi, ruột đồng, cách điện PVC, vỏ PVC)</t>
  </si>
  <si>
    <t>CVV-3x2.5 (3x7/0.67) – 300/500 V</t>
  </si>
  <si>
    <t>CVV-3x6 (3x7/1.04) – 300/500 V</t>
  </si>
  <si>
    <t>CVV-4x1.5 (4x7/0.52) – 300/500 V</t>
  </si>
  <si>
    <t>Cáp điện lực hạ thế – 300/500 V- TCVN 6610-4:2000 (4 lõi, ruột đồng, cách điện PVC, vỏ PVC)</t>
  </si>
  <si>
    <t>CVV-4x2.5 (4x7/0.67) – 300/500 V</t>
  </si>
  <si>
    <t>CVV-2x16 – 0,6/1 kV</t>
  </si>
  <si>
    <t>Cáp điện lực hạ thế - 0,6/1 kV- TCVN 5935:1995 (2 lõi, ruột đồng, cách điện PVC, vỏ PVC)</t>
  </si>
  <si>
    <t>CVV-2x35 – 0,6/1 kV</t>
  </si>
  <si>
    <t>CVV-2x95 – 0,6/1 kV</t>
  </si>
  <si>
    <t>CVV-2x150 – 0,6/1 kV</t>
  </si>
  <si>
    <t>CVV-3x16 – 0,6/1 kV</t>
  </si>
  <si>
    <t>Cáp điện lực hạ thế - 0,6/1 kV- TCVN 5935:1995 (3 lõi, ruột đồng, cách điện PVC, vỏ PVC)</t>
  </si>
  <si>
    <t>CVV-3x50 – 0,6/1 kV</t>
  </si>
  <si>
    <t>CVV-3x95 – 0,6/1 kV</t>
  </si>
  <si>
    <t>CVV-3x120 – 0,6/1 kV</t>
  </si>
  <si>
    <t>CVV-4x16 – 0,6/1 kV</t>
  </si>
  <si>
    <t>Cáp điện lực hạ thế - 0,6/1 kV- TCVN 5935:1995 (4 lõi, ruột đồng, cách điện PVC, vỏ PVC)</t>
  </si>
  <si>
    <t>CVV-4x25 – 0,6/1 kV</t>
  </si>
  <si>
    <t>CVV-4x50 – 0,6/1 kV</t>
  </si>
  <si>
    <t>CVV-4x120 – 0,6/1 kV</t>
  </si>
  <si>
    <t>CVV-4x185 – 0,6/1 kV</t>
  </si>
  <si>
    <t>CVV-3x25+1x16 -0,6/1 kV</t>
  </si>
  <si>
    <t>Cáp điện lực hạ thế - 0,6/1 kV- TCVN 5935:1995 (3 lõi pha + 1 lõi đất, ruột đồng, cách điện PVC, vỏ PVC)</t>
  </si>
  <si>
    <t>CVV-3x50+1x25 -0,6/1 kV</t>
  </si>
  <si>
    <t>CVV-3x95+1x50 -0,6/1 kV</t>
  </si>
  <si>
    <t>CVV-3x120+1x70 -0,6/1 kV</t>
  </si>
  <si>
    <t>CVV/DSTA-2x4 (2x7/0.85) -0,6/1 kV</t>
  </si>
  <si>
    <t>Cáp điện lực hạ thế có giáp bảo vệ - 0,6/1 kV- TCVN 5935:1995 (2 lõi, ruột đồng, vỏ PVC)</t>
  </si>
  <si>
    <t>CVV/DSTA-2x10 (2x7/1.35) -0,6/1 kV</t>
  </si>
  <si>
    <t>CVV/DSTA-3x4 (3x7/0.85) -0,6/1 kV</t>
  </si>
  <si>
    <t>Cáp điện lực hạ thế có giáp bảo vệ - 0,6/1 kV- TCVN 5935:1995 (3 lõi, ruột đồng, vỏ PVC)</t>
  </si>
  <si>
    <t>CVV/DSTA-3x16 -0,6/1 kV</t>
  </si>
  <si>
    <t>CVV/DSTA-3x50 -0,6/1 kV</t>
  </si>
  <si>
    <t>CVV/DSTA-3x185 -0,6/1 kV</t>
  </si>
  <si>
    <t>CVV/DSTA -3x4+1x2.5 -0,6/1 kV</t>
  </si>
  <si>
    <t>Cáp điện lực hạ thế có giáp bảo vệ - 0,6/1 kV- TCVN 5935:1995 (3 lõi pha + 1 lõi đất, ruột đồng, cách điện PVC, giáp băng thép bảo vệ, vỏ PVC)</t>
  </si>
  <si>
    <t>CVV/DSTA -3x16+1x10 -0,6/1 kV</t>
  </si>
  <si>
    <t>CVV/DSTA -3x50+1x25 -0,6/1 kV</t>
  </si>
  <si>
    <t>Cáp đồng trục 5C-FB-JF</t>
  </si>
  <si>
    <t>Tiêu chuẩn JIS C 3502, TCCS 50:2014/CADIVI</t>
  </si>
  <si>
    <t>Cáp mạng LAN CAT 5e</t>
  </si>
  <si>
    <t xml:space="preserve"> Tiêu chuẩn ANSI/TIA/EIA-568-C.2</t>
  </si>
  <si>
    <t>Cáp mạng LAN CAT 6</t>
  </si>
  <si>
    <t>CV/FR-1x25 -0,6/1 kV</t>
  </si>
  <si>
    <t>Cáp điện lực hạ thế chống cháy 0,6/1 kV- TCVN 5935:1995/IEC 60331-21, IEC 60332-3 CAT C, BS 6387 CAT C (1 lõi, ruột đồng, cách điện FR-PVC)</t>
  </si>
  <si>
    <t>CV/FR-1x240 -0,6/1 kV</t>
  </si>
  <si>
    <t>CỬA NHỰA uPVC OZ WINDOWS</t>
  </si>
  <si>
    <t>Vách kính cố định không có đố, kính trắng 5mm (Phôi kính Việt - Nhật), KT (1,0m*1,0m)</t>
  </si>
  <si>
    <t>Cửa sổ 2, 4 cánh mở trượt, kính trắng 5mm (Phôi kính Việt - Nhật), KT (1,4m*1,4m), PKKK: PK đồng bộ hãng GQ</t>
  </si>
  <si>
    <t>Cửa sổ 1, 2 cánh mở quay, hất, kính trắng 5mm (Phôi kính Việt - Nhật), KT (1,4m*1,4m), PKKK: PK đồng bộ hãng GQ</t>
  </si>
  <si>
    <t>Cửa đi 2,4 cánh mở quay ra ngoài, kính trắng 5mm (Phôi kính Việt - Nhật), KT (1,4m*2,2m), PKKK: PK đồng bộ hãng GQ</t>
  </si>
  <si>
    <t>Cửa đi 1 cánh mở quay ra ngoài, kính trắng 5mm (Phôi kính Việt - Nhật), KT (0,9m*2,2m), PKKK: PK đồng bộ hãng GQ</t>
  </si>
  <si>
    <t>Gạch Đồng Tâm loại AA</t>
  </si>
  <si>
    <t>8080DB100-NANO</t>
  </si>
  <si>
    <t>6060DB006-NANO; 6060DB028-NANO</t>
  </si>
  <si>
    <t>6060DM004; 6DM01; 6060CLASSIC007</t>
  </si>
  <si>
    <t>4040DASONTRA001; NICE</t>
  </si>
  <si>
    <t>3030FOSSIL001</t>
  </si>
  <si>
    <t>2525CARO018; 2525HOADA002</t>
  </si>
  <si>
    <t>TL01/TL03</t>
  </si>
  <si>
    <t>3045HAIVAN001; 3045PHALE001</t>
  </si>
  <si>
    <t>2540CARO018; 2540HOADA001</t>
  </si>
  <si>
    <t>Lát nền, bóng kính</t>
  </si>
  <si>
    <t>Lát nền, men mờ chống trượt</t>
  </si>
  <si>
    <t>Lát nền</t>
  </si>
  <si>
    <t>Ốp tường</t>
  </si>
  <si>
    <t>Lát nền, ốp tường</t>
  </si>
  <si>
    <t>Công ty TNHH MTV TM Đồng Tâm, CN Đà Nẵng 157 Nguyễn Văn Linh, Quận Thanh Khê, Đà Nẵng; Sđt 0511.3653.386 Ext 118; Fax 0511.3652.848 Ext 108; giá bán tại Thị trường Thừa Thiên Huế</t>
  </si>
  <si>
    <t>Công ty TNHH Thương mại Dịch vụ và Xây dựng Quảng Thiên Sđt: 0511.3505868; giá bán trên địa bàn tỉnh Thừa Thiên Huế</t>
  </si>
  <si>
    <t>Thép V30</t>
  </si>
  <si>
    <t>1,5x6 m</t>
  </si>
  <si>
    <t>2x6 m</t>
  </si>
  <si>
    <t>Thép tấm 5 mm</t>
  </si>
  <si>
    <t>Thép tấm 6 mm</t>
  </si>
  <si>
    <t>Thép tấm 8 mm</t>
  </si>
  <si>
    <t>Thép tấm 10 mm</t>
  </si>
  <si>
    <t>Thép tấm 12 mm</t>
  </si>
  <si>
    <t>Thép tấm 14 mm</t>
  </si>
  <si>
    <t>Thép tấm 20 mm</t>
  </si>
  <si>
    <t>Thép V40, 50, 63, 70, 100</t>
  </si>
  <si>
    <t>Thép Tấm, Thép góc V</t>
  </si>
  <si>
    <t>Tôn mạ màu dạng sóng tròn (14 sóng)</t>
  </si>
  <si>
    <t>Thiết bị chiếu sáng Rạng Đông</t>
  </si>
  <si>
    <t>Sạn ngang 1x2</t>
  </si>
  <si>
    <t>Sạn ngang 2x4; 4x6</t>
  </si>
  <si>
    <t>Vách kính cố định, Qui cách: 1,2 m x 1,6 m Thanh nhựa Shide Profile + lõi thép, phụ kiện GQ, kính cường lực 10mm, Việt Nhật</t>
  </si>
  <si>
    <t>Cửa sổ, Qui cách: 1,2 m x 1,9 m Thanh nhựa Shide Profile + lõi thép, phụ kiện GQ, kính cường lực 10mm, Việt Nhật</t>
  </si>
  <si>
    <t>Cửa đi 2 cánh, Qui cách: 1,6 m x 2,7 m Thanh nhựa Shide Profile + lõi thép, phụ kiện GQ, kính cường lực 10mm, Việt Nhật</t>
  </si>
  <si>
    <t>Cửa đi 4 cánh, Qui cách: 1,6 m x 2,7 m Thanh nhựa Shide Profile + lõi thép, phụ kiện GQ, kính cường lực 10mm, Việt Nhật</t>
  </si>
  <si>
    <t xml:space="preserve">Vách kính cố định nẹp nhôm xung quanh, sơn tĩnh điện màu trắng kết hợp cửa đi lề sàn, kính trắng cường lực 12mm (Phôi kính Việt - Nhật), sử dụng phụ kiện VVP, KT (3,0m*3,0m) </t>
  </si>
  <si>
    <t>Gạch kính trang trí</t>
  </si>
  <si>
    <t>đ/thùng</t>
  </si>
  <si>
    <t>Thùng 6 viên</t>
  </si>
  <si>
    <t>CVV-1.5 (1x7/0,52) – 0,6/1 kV</t>
  </si>
  <si>
    <t>Nhựa đường đóng thùng Shell-Singapore 60/70</t>
  </si>
  <si>
    <t>Thép Việt Mỹ</t>
  </si>
  <si>
    <t>Thép cuộn Fi 6,8</t>
  </si>
  <si>
    <t>CB300-T</t>
  </si>
  <si>
    <t>Công ty CPSX Thép Việt Mỹ Tel: 0511.3739579; Fax 0511.3739919; Giá bán tại Trung tâm Huế trên phương tiện vận chuyển của bên bán.</t>
  </si>
  <si>
    <t>SD295A/CB300-V</t>
  </si>
  <si>
    <t>Thép thanh vằn D12-D20</t>
  </si>
  <si>
    <t>SD390A/CB400-V</t>
  </si>
  <si>
    <t>SD295A/CB300-V; SD390A/CB400-V</t>
  </si>
  <si>
    <t>Thép thanh vằn D12-D32</t>
  </si>
  <si>
    <t>CÔNG TY CỔ PHẦN CỬA SỔ UK; Số 488 Nguyễn Lương Bằng, Q.Liên Chiểu, TP Đà Nẵng; Tel: 05113.895666; Fax:05113.895.669; HOTLINE:0905.191191; Gía chênh lệch so với kính trắng 5mm:- Kính mờ phun cát: 95.000đ; - Kính trắng cường lực 5mm: 205.000đ; - Kính trắng 8mm: 230.000đ; - Kính 6,38mm trắng: 295.000đ; - Kính trắng cường lực 8mm: 295.000đ; - Kính 8,38mm trắng:355.000đ; -Kính trắng cường lực 10mm: 395.000đ; -Kính dán 8,38mm phản quang màu xanh (4mm trắng +0,38mm + 4mm phản quang màu xanh) : 655.000đ; giá bán trên địa bàn tỉnh Thừa Thiên Huế</t>
  </si>
  <si>
    <t>CÔNG TY CỔ PHẦN SX &amp; TM HOÀNG NHẬT MINH    ĐC: Số 14 Lê Hồng Sơn, P. Xuân Phú, TP. Huế;  ĐT: 0543.933.137; 0934.890.506 Giá trên đã bao gồm công lắp đặt và vận chuyển tại chân công trình trên địa bàn Tỉnh</t>
  </si>
  <si>
    <t>30x30 cm</t>
  </si>
  <si>
    <t>CỬA UKWINDOW (Dùng thanh Sparlee profile màu trắng nhập khẩu chính hãng Shide sản xuất theo công nghệ và tiêu chuẩn Châu Âu -TCVN 7451:2004)  (Bao gồm cả khung, cánh cửa, kính, phụ kiện kim khí)</t>
  </si>
  <si>
    <t>Cửa nhựa lõi thép VIETSEC WINDOW dùng thanh profile SHIDE 
(bao gồm cả phần khuôn, cánh cửa và phụ kiện kim khí GQ)</t>
  </si>
  <si>
    <t>Vách kính cố định, kính trắng Việt - Nhật 5mm (KT: 1m x 1m)</t>
  </si>
  <si>
    <t xml:space="preserve">Cửa sổ 1 cánh mở hất, mở quay,  kính trắng Việt - Nhật 5mm (KT: 0.6m x 1.4m). PKKK: Tay nắm CS, thanh khóa đa điểm, bản lề chữ A chống va đập </t>
  </si>
  <si>
    <t>Cửa nhựa lõi thép VIETSEC WINDOW dùng thanh profile VEKA
(bao gồm cả phần khuôn, cánh cửa và phụ kiện kim khí ROTO/GU)</t>
  </si>
  <si>
    <t>CỬA NHỰA uPVC VIETSEC WINDOW</t>
  </si>
  <si>
    <t>Cửa sổ 2 cánh mở trượt, kính trắng Việt - Nhật 5mm (KT: 1.4m x 1.4m).PKKK: Tay nắm CS, thanh khóa đa điểm, bánh xe, phòng gió, chống rung, ray nhôm cửa trượt, tay nắm âm</t>
  </si>
  <si>
    <t>Cửa sổ 2 cánh mở quay, kính trắng Việt - Nhật 5mm (KT: 1.4m x 1.4m).PKKK: Tay nắm CS, thanh khóa đa điểm, bản lề chữ A chống va đập, chốt đố động</t>
  </si>
  <si>
    <t>Cửa đi 1 cánh, Qui cách: 0,93 m x 2,7 m Thanh nhựa Shide Profile + lõi thép, phụ kiện GQ, kính cường lực 10mm,Việt Nhật</t>
  </si>
  <si>
    <t>Công ty CP Việt - Séc; TSC:  Đường số 02 -KCN Hòa Cầm - TP. Đà Nẵng; Giá trên đã bao gồm chi phí lắp đặt hoàn chỉnh; Các loại cửa có kích thước và phần trang trí khác sẽ báo giá theo yêu cầu Giá chênh lệch so với kính trắng 5mm: - Kính 6.38mm trắng: 300.000- Kính 8.38mm trắng: 420.000- Kính 5mm mờ: 70.000
- Kính trắng CL 8mm: 300.000</t>
  </si>
  <si>
    <t>Công ty Cổ phần Bê Tông và Xây dựng Thừa Thiên Huế Kiệt 84/6 Nguyễn Khoa Chiêm, tp Huế (bán trên phương tiện bên mua tại  nhà máy sản xuất ống rung lõi Khu CN Tứ Hạ Hương Trà TTHuế)</t>
  </si>
  <si>
    <t>Từ tầng 2 trở lên tăng mỗi tầng (T2: 90.000; T3: 110.000; T4:130.000...)</t>
  </si>
  <si>
    <t>Trần nổi Vĩnh Tường Hệ khung TopLine 610x610,Tấm Duraflex trang trí Vĩnh Tường (Tấm Duraflex dày 3.5mm in hoa văn nổi) Thanh chính: VT-TopLine 3660(24x38x3660)@1220mm; Thanh phụ: VT-TopLine 1220(24x28x1220); Thanh phụ: VT-TopLine 610(24x28x610) @1220mm @610mm; Thanh viền tường: VT20/21(20x21x3600);Ty dây 4mm, phụ kiện.</t>
  </si>
  <si>
    <t>Vách ngăn Vĩnh Tường Hệ khung V-WALL 75/76 (Tấm thạch cao Gyproc tiêu chuẩn 12.7 mm mỗi mặt 01 lớp ): Thanh chính: VT V Wall C75 (35x75x3000) dày 0.52 mm@406mm; Thanh phụ: VT V Wall U76 (32x76x2700)@ 2700 mm; Thanh giằng C38: VTC-TriFlex 3812(12x38x3000)@2000 mm; Phụ Kiện</t>
  </si>
  <si>
    <t>Đơn giá chưa gồm nhân công lắp đặt, được giao đến cổng công trình tại địa bàn tỉnh Thừa Thiên Huế; ĐT: 08.37761888; Fax: 08,37762888</t>
  </si>
  <si>
    <t>Trần chìm phẳng Vĩnh Tường Hệ khung TIKA (Tấm thạch cao Gyproc 9mm tiêu chuẩn 1 lớp): Thanh chính: VTC-TIKA4000(14x35x4000)@800mm; Thanh phụ: VTC-TIKA4000(14x35x4000)@406mm; Thanh viền tường: VTC20/22(20x21x4000); Ty dây 4mm, Phụ Kiện.</t>
  </si>
  <si>
    <t>Xi măng Vicem Hải Vân</t>
  </si>
  <si>
    <t>Cửa sổ 2 cánh mở trượt, kính trắng Việt - Nhật 5mm (KT: 1.4m x 1.4m). PKKK: Tay nắm CS, thanh khóa đa điểm, bánh xe, phòng gió, chống rung, ray nhôm cửa trượt, chốt cánh phụ</t>
  </si>
  <si>
    <t>Cửa đi 2 cánh mở trượt,  kính trắng Việt - Nhật 5mm (KT:1.6m x 2.2m).PKKK: Tay nắm CD, thanh khóa đa điểm, bánh xe, phòng gió, chống rung, ray nhôm cửa trượt, chốt cánh phụ</t>
  </si>
  <si>
    <t>Granite - 80x80</t>
  </si>
  <si>
    <t>Granite - 60x60</t>
  </si>
  <si>
    <t>Granite - 50x50</t>
  </si>
  <si>
    <t>Granite - 40x40</t>
  </si>
  <si>
    <t>Granite - 30x30</t>
  </si>
  <si>
    <t>Ceramic - 40x40</t>
  </si>
  <si>
    <t>Ceramic - 30x30</t>
  </si>
  <si>
    <t>Ceramic - 25x25</t>
  </si>
  <si>
    <t>Ceramic - 20x25</t>
  </si>
  <si>
    <t>Ceramic - 30x45</t>
  </si>
  <si>
    <t>Ceramic - 25x40</t>
  </si>
  <si>
    <t>Ceramic - 20x20</t>
  </si>
  <si>
    <t>Gạch kính màu 19x19x9,6</t>
  </si>
  <si>
    <t>Gạch kính trắng 19x19x8</t>
  </si>
  <si>
    <t>TRẦN, VÁCH THẠCH CAO</t>
  </si>
  <si>
    <t>XVIII</t>
  </si>
  <si>
    <t>300; 345; 387</t>
  </si>
  <si>
    <t>462;463;464;465;467;469</t>
  </si>
  <si>
    <t>2541;2520</t>
  </si>
  <si>
    <t>LONDON; MANCHESTER; NEWCASTLE</t>
  </si>
  <si>
    <t>Gạch bê tông đặc VN-Đ20, M75</t>
  </si>
  <si>
    <t>14x19x39 cm</t>
  </si>
  <si>
    <t>12x20x40 cm</t>
  </si>
  <si>
    <t>Gạch block bê tông M75, 2 vách 2 lỗ</t>
  </si>
  <si>
    <t>Gạch block bê tông M75, 3 vách 4 lỗ</t>
  </si>
  <si>
    <t>Gạch Terrazzo Việt Nhật</t>
  </si>
  <si>
    <t>30x30x3 cm</t>
  </si>
  <si>
    <t>40x40x3 cm</t>
  </si>
  <si>
    <t>SƠN LUCKY</t>
  </si>
  <si>
    <t>20kg</t>
  </si>
  <si>
    <t>Sơn lót chống kiềm nội thất JODY</t>
  </si>
  <si>
    <t>Sơn lót chống kiềm ngoại thất APROTEX</t>
  </si>
  <si>
    <t>Sơn phủ nội thất VINATEX</t>
  </si>
  <si>
    <t>Sơn phủ ngoại thất VISCOTEX</t>
  </si>
  <si>
    <t>Sơn chống thấm đa năng kết hợp xi măng</t>
  </si>
  <si>
    <t>Công ty CP Lucky House VN, 110 Thái Thịnh, Đống Đa, Hà Nội; Tel: 04.3537.3421; Fax: 04.3537.3420; giá bán trên địa bàn tỉnh Thừa Thiên Huế</t>
  </si>
  <si>
    <t>Sơn phủ ngoại thất SHIELDLATEX</t>
  </si>
  <si>
    <t>Bột bả nội thất thông dụng LUCKY</t>
  </si>
  <si>
    <t>Hệ vách kính</t>
  </si>
  <si>
    <t>Hệ vách kính 6.38mm</t>
  </si>
  <si>
    <t>I.</t>
  </si>
  <si>
    <t>II.</t>
  </si>
  <si>
    <t>Công ty cổ phần Thương mại Xây dựng và Dịch vụ Greenhouse; 79 Bà Triệu, thành phố Huế; Tel: 054.3932567; Fax: 054.3932566; giá đã bao gồm vận chuyển trong địa bàn thành phố Huế;  lắp đặt hoàn thiện trên địa bàn Tỉnh.</t>
  </si>
  <si>
    <t>THỊ XÃ HƯƠNG TRÀ</t>
  </si>
  <si>
    <t xml:space="preserve">                                       Tại các bãi khai thác: bãi Hương Thọ, Hương Vân, thị xã Hương Trà; giá gồm chi phí bốc lên phương tiện bên mua.</t>
  </si>
  <si>
    <t>Tại Công ty CP VLXD số 1 Thừa Thiên Huế Thị trấn Tứ Hạ, thị xã Hương Trà (bao gồm bốc lên phương tiện )</t>
  </si>
  <si>
    <t>Sơn phủ nội thất (màu) WINSON</t>
  </si>
  <si>
    <t>Hệ cửa sổ 1 cánh mở quay, chưa bao gồm PKKK KinLong: Bản lề 3D, khóa đa điểm, sử dụng tay nắm có chìa 942.000 đ/bộ</t>
  </si>
  <si>
    <t xml:space="preserve">Hệ cửa sổ 2 cánh mở quay, chưa bao gồm PKKK KinLong: Bản lề 3D, khóa đa điểm, chốt cánh phụ 1.713.000 đ/bộ
</t>
  </si>
  <si>
    <t>Hệ cửa đi 1 cánh mở quay, chưa bao gồm PKKK KinLong: Bản lề 3D, khóa đa điểm có lẫy gà 2.771.000 đ/bộ</t>
  </si>
  <si>
    <t>Hệ cửa đi 2 cánh mở quay, chưa bao gồm PKKK KinLong: Khóa đa điểm, sử dụng thanh celemol cánh phụ 4.500.000 đ/bộ</t>
  </si>
  <si>
    <t xml:space="preserve">Hệ cửa đi 2 cánh mở trượt, chưa bao gồm PKKK KinLong: Khóa đa điểm, ray đồng 1.619.000 đ/bộ
</t>
  </si>
  <si>
    <t>Hệ cửa đi 4 cánh mở trượt, chưa bao gồm PKKK KinLong: Khóa đa điểm, ray đồng 2.384.000 đ/bộ</t>
  </si>
  <si>
    <t>CỬA NHÔM CAO CẤP GREEN HOUSE (Hệ XINGFA, chưa bao gồm PKKK KINLONG)</t>
  </si>
  <si>
    <t>Hệ cửa đi 1 cánh mở quay, chưa bao gồm PKKK: Bản lề 3D, khóa đa điểm có lẫy gà 1.682.000 đ/bộ</t>
  </si>
  <si>
    <t>Hệ cửa đi 2 cánh mở quay, chưa bao gồm PKKK: Khóa đa điểm, sử dụng thanh celemol cánh phụ 2.652.000 đ/bộ</t>
  </si>
  <si>
    <t>Hệ cửa đi 4 cánh mở trượt, chưa bao gồm PKKK: Khóa đa điểm, ray đồng 1.340.000 đ/bộ</t>
  </si>
  <si>
    <t>CỬA NHỰA uPVC GREEN HOUSE (Thanh Profile hệ Sparlee,chưa bao gồm phụ kiện GQ)</t>
  </si>
  <si>
    <t>CỬA GREEN HOUSE</t>
  </si>
  <si>
    <t>Cửa sổ mở hất, chưa bao gồm PKKK: Khóa đa điểm, có thanh chống gió, sử dụng tay nắm có chìa 912.000 đ/bộ</t>
  </si>
  <si>
    <t>Cửa sổ 2, 4 cánh mở trượt, chưa bao gồm PKKK: Khóa đa điểm, sử dụng tay nắm có chìa 666.000 đ/bộ</t>
  </si>
  <si>
    <t>Cửa sổ 1 cánh mở quay, chưa bao gồm PKKK: Bản lề 3D, khóa đa điểm, sử dụng tay nắm có chìa 822.000 đ/bộ</t>
  </si>
  <si>
    <t>Cửa sổ 2 cánh mở quay, chưa bao gồm PKKK: Bản lề 3D, khóa đa điểm, chốt cánh phụ, sử dụng tay nắm có chìa 1.322.000 đ/bộ</t>
  </si>
  <si>
    <t>Hệ cửa đi 2, 4 cánh mở trượt, chưa bao gồm PKKK: Khóa đa điểm, ray đồng 1.190.000 đ/bộ</t>
  </si>
  <si>
    <t>Hệ cửa sổ 2, 4 cánh mở trượt, chưa bao gồm PKKK KinLong: Khóa đa điểm, sử dụng tay nắm có chìa: 942.000 đ/bộ</t>
  </si>
  <si>
    <t>PHỤ LỤC GIÁ VẬT LIỆU XÂY DỰNG THÁNG 11 NĂM 2015</t>
  </si>
  <si>
    <t>( Ban hành tháng 11 năm 2015 )</t>
  </si>
  <si>
    <t>Hệ vách kính, chia đố cố định</t>
  </si>
  <si>
    <t>Cửa sổ 2-4 cánh mở trượt, chưa bao gồm PKKK tay nắm CS, thanh nẹp CS, phòng gió, chống rung, ray nhôm, chốt phụ 625.240 đ/bộ</t>
  </si>
  <si>
    <t>Cửa sổ mở hất, mở quay một cánh, chưa bao gồm PKKK: tay nắm CS, thanh nẹp CS, bản lề chữ A chống va đập, thanh chống  757.830 đ/bộ</t>
  </si>
  <si>
    <t>Cửa sổ 2 cánh mở quay, chưa bao gồm PKKK: Bản lề chữ A, thanh nẹp CS, chốt cánh phụ, tay nắm CS  1.310.000 đ/bộ</t>
  </si>
  <si>
    <t>Hệ cửa đi 1 cánh mở quay, chưa bao gồm PKKK: 03 bản lề 3D, thanh chuyển động khóa đa điểm có lẫy gà, hai đầu chìa 1.680.000 đ/bộ</t>
  </si>
  <si>
    <t>Hệ cửa đi 2 cánh mở quay, chưa bao gồm PKKK: 06 bản lề 3D, thanh chuyển động khóa đa điểm hai đầu chìa, sử dụng thanh celemol cánh phụ 2.750.000 đ/bộ</t>
  </si>
  <si>
    <t>Vách kính vòng cung</t>
  </si>
  <si>
    <t>Cửa sổ mở hất, chưa bao gồm PKKK: thanh chuyển động, thanh chống gió, lề chữ A, tay nắm 800.000 đ/bộ</t>
  </si>
  <si>
    <t>Cửa sổ 1 cánh mở quay, chưa bao gồm PKKK:  Thanh chuyển động, vấu chốt; tay nắm mở quay, bản lề chữ A 820.000 đ/bộ</t>
  </si>
  <si>
    <t>Hệ cửa đi 4 cánh mở quay, chưa bao gồm PKKK:  lề 3D, lề trung gian,  thanh khóa chuyển động, vấu chốt, tay nắm mở đôi, ổ khóa chốt hai đầu chìa, nắp đậy khóa, thanh kelemon 10.500.000 đ/bộ</t>
  </si>
  <si>
    <t>Hệ cửa đi 2 cánh mở quay, chưa bao gồm PKKK: Lề 3D, thanh khóa chuyển động đa điểm, vấu chốt, tay nắm mở đôi, ổ khóa chốt hai đầu chìa + nắp đậy khóa, bộ chốt cánh phụ 2.540.000 đ/bộ</t>
  </si>
  <si>
    <t>Hệ cửa đi 1 cánh mở quay, chưa bao gồm PKKK:  Lề 3D, thanh khóa chuyển động đa điểm , vấu chốt, tay nắm mở đôi, ổ khóa chốt hai đầu chìa + nắp đậy khóa 1.650.000 đ/bộ</t>
  </si>
  <si>
    <t>Cửa sổ 4 cánh mở quay, chưa bao gồm PKKK: Thanh chuyển động, vấu chốt; tay nắm mở quay, bản lề chữ A, bộ chốt cánh phụ trên dưới 4.500.000 đ/bộ</t>
  </si>
  <si>
    <t>Trần nổi Vĩnh Tường Hệ khung TopLine 610x1210,Tấm Duraflex trang trí Vĩnh Tường (Tấm Duraflex dày 3.5mm in hoa văn nổi) Thanh chính: VT-TopLine 3660(24x38x3660)@1220mm; Thanh phụ: VT-TopLine 1220(24x28x1220) @610mm; Thanh phụ: VT-TopLine 610(24x28x610) @1220mm; Thanh viền tường: VT20/21(20x21x3600);Ty dây 4mm, phụ kiện.</t>
  </si>
  <si>
    <t>Trần chìm phẳng Vĩnh Tường Hệ khung TIKA (1 lớp tấm thạch cao Gyproc tiêu chuẩn 1220x2440x9mm): Thanh chính: VTC-TIKA4000(14x35x4000)@800mm; Thanh phụ: VTC-TIKA4000(14x35x4000)@406mm; Thanh viền tường: VTC20/22(20x21x4000); Ty dây 4mm, Phụ Kiện.</t>
  </si>
  <si>
    <t>Cửa nhựa lõi thép VIETSEC WINDOW, thanh profile SHIDE, kính trắng Việt Nhật 5mm</t>
  </si>
  <si>
    <t>Vách kính cố định</t>
  </si>
  <si>
    <t>Cửa nhựa lõi thép VIETSEC WINDOW dùng thanh profile VEKA, kính trắng Việt Nhật 5mm</t>
  </si>
  <si>
    <t>Cửa sổ 2 cánh mở trượt, chưa gồm PKKK GQ: Tay nắm CS, thanh khóa đa điểm, bánh xe, phòng gió, chống rung, ray nhôm cửa trượt, chốt cánh phụ 578.000 đ/bộ</t>
  </si>
  <si>
    <t>Cửa sổ 1 cánh mở hất, mở quay, chưa gồm PKKK GQ: Tay nắm CS, thanh khóa đa điểm, bản lề chữ A chống va đập 959.000 đ/bộ</t>
  </si>
  <si>
    <t>Cửa đi 2 cánh mở trượt, chưa gồm PKKK GQ: Tay nắm CD, thanh khóa đa điểm, bánh xe, phòng gió, chống rung, ray nhôm cửa trượt, chốt cánh phụ 1.279.000 đ/bộ</t>
  </si>
  <si>
    <t>Cửa sổ 2 cánh mở quay, chưa gồm PKKK ROTO: Tay nắm CS, thanh khóa đa điểm, bản lề chữ A chống va đập, chốt đố động 3.862.000 đ/bộ</t>
  </si>
  <si>
    <t>Cửa sổ 1 cánh mở hất, mở quay, chưa gồm PKKK ROTO: Tay nắm CS, thanh khóa đa điểm, bản lề chữ A chống va đập 1.996.000 đ/bộ</t>
  </si>
  <si>
    <t>Vách kính, sử dụng thanh Profile Sparlee tiêu chuẩn châu Á</t>
  </si>
  <si>
    <t>Cửa sổ 1 cánh, 2 cánh: mở quay,mở hất, mở trượt, sử dụng thanh Profile tiêu chuẩn châu Á, chưa gồm PKKK GQ: cửa trượt 670.000 đ/bộ; cửa sổ mở quay 1.319.000 đ/bộ</t>
  </si>
  <si>
    <t>Cửa đi 1 cánh, 2 cánh: mở quay, mở trượt, sử dụng thanh Profile tiêu chuẩn châu Á, chưa gồm PKKK GQ: cửa đi 1 cánh 1.730.000 đ/bộ; cửa đi 2 cánh 2.650.000 đ/bộ</t>
  </si>
  <si>
    <t>Cửa đi 1 cánh, 2 cánh: mở quay, mở trượt, sử dụng thanh Profile tiêu chuẩn châu Âu nhập khẩu, chưa gồm PKKK GU: cửa đi 1 cánh 3.730.000 đ/bộ; cửa đi 2 cánh 6.650.000 đ/bộ</t>
  </si>
  <si>
    <t>Cửa sổ 1 cánh, 2 cánh: mở quay,mở hất, mở trượt, sử dụng thanh Profile tiêu chuẩn châu Âu nhập khẩu, chưa gồm PKKK GU: cửa trượt 1.870.000 đ/bộ; cửa sổ mở quay 1.319.000 đ/bộ</t>
  </si>
  <si>
    <t>Sky</t>
  </si>
  <si>
    <t>Maianh</t>
  </si>
  <si>
    <t>Lucky</t>
  </si>
  <si>
    <t>Royal</t>
  </si>
  <si>
    <t>Green</t>
  </si>
  <si>
    <t>Oz</t>
  </si>
  <si>
    <t>Uk</t>
  </si>
  <si>
    <t>Vietsec</t>
  </si>
  <si>
    <t>Cửa sổ 2 cánh mở quay (ko gồm phụ kiện)</t>
  </si>
  <si>
    <t>Vách kính cố định nẹp nhôm xung quanh, sơn tĩnh điện màu trắng kết hợp cửa đi lề sàn, kính trắng cường lực Việt Nhật 12mm, chưa gồm phụ kiện VVP: Tay nắm inox, bản lề kẹp, bản lề sàn, khóa sàn</t>
  </si>
  <si>
    <t>Hệ cửa đi 2 cánh mở trượt, chưa bao gồm PKKK: thanh khóa chuyển động; tay nắm đôi; vấu chốt, bánh xe đôi, ray trượt 1.080.000 đ/bộ</t>
  </si>
  <si>
    <t>CỬA NHỰA UK WINDOW (Profile SPARLEE-hãng SHIDE-Kính trắng Việt Nhật 5mm)</t>
  </si>
  <si>
    <t>Vách kính cố định không có đố</t>
  </si>
  <si>
    <t>Cửa sổ 2 cánh mở trượt, chưa ba gồm PKKK GQ: Tay nắm CS, thanh khóa đa điểm 490.000 đ/bộ</t>
  </si>
  <si>
    <t>Cửa sổ 4 cánh mở trượt, chưa bao gồm PKKK GQ: Tay nắm CS, thanh khóa đa điểm 650.000 đ/bộ</t>
  </si>
  <si>
    <t>Cửa sổ 1 cánh mở quay, hất, chưa bao gồm PKKK GQ: Tay nắm CS, thanh khóa đa điểm, bản lề chữ A 620.000 đ/bộ</t>
  </si>
  <si>
    <t>Cửa sổ 2 cánh mở quay, hất, chưa bao gồm PKKK GQ: Tay nắm CS, thanh khóa đa điểm, bản lề chữ A, chốt cánh phụ trên dưới K15 1.090.000 đ/bộ</t>
  </si>
  <si>
    <t>Cửa đi 2 cánh mở quay ra ngoài, chưa bao gồm PKKK GQ: Tay nắm cửa đi, bộ khóa đa điểm, lõi khóa có chìa, bản lề 3D, chốt cánh phụ trên dưới K15 2.680.000 đ/bộ</t>
  </si>
  <si>
    <t>Cửa đi 1 cánh mở quay ra ngoài, chưa bao gồm PKKK GQ: Tay nắm cửa đi, bộ khóa đa điểm, lõi khóa có chìa, bản lề 3D 1.720.000 đ/bộ</t>
  </si>
  <si>
    <t>CỬA NHỰA uPVC OZ WINDOWS (Profile SPARLEE, Kính cường lực Việt Nhật 10mm)</t>
  </si>
  <si>
    <t>CỬA NHỰA uPVC ROYAL WINDOWS (Kính trắng Việt Nhật)</t>
  </si>
  <si>
    <t>CỬA NHỰA SKYDOOR (Profile SPARLEE-hãng SHIDE, PKKK GQ-Kính trắng Việt Nhật 5mm)</t>
  </si>
  <si>
    <t>CỬA NHỰA MAI ANH WINDOW (Profile SPARLEE, PKKK GQ-Kính trắng Việt Nhật 6,38mm)</t>
  </si>
  <si>
    <t>Xăng Ôtô (Không chì)</t>
  </si>
  <si>
    <t>Diezen cao cấp (0,05%S)</t>
  </si>
  <si>
    <t>CỬA NHỰA uPVC GREEN HOUSE (Profile SPARLEE, Kính trắng Việt Nhật 6,38mm)</t>
  </si>
  <si>
    <t>Lấy tại Bãi Phú Thượng, trên phương tiện bên mua</t>
  </si>
  <si>
    <t>Đầu nối lan mark-6 chuẩn Cat 6 N420 660</t>
  </si>
  <si>
    <t>Cửa sổ 2, 4 cánh mở trượt, chưa bao gồm PKKK: Vấu chốt, thanh chuyển động, tay nắm mở trượt, bánh xe đơn, chốt cánh phụ 600.000 đ/bộ</t>
  </si>
  <si>
    <t>Cửa sổ 2 cánh mở quay, chưa bao gồm PKKK: Thanh chuyển động, vấu chốt; tay nắm mở quay, bản lề chữ A, bộ chốt cánh phụ trên dưới 1.240.000 đ/bộ</t>
  </si>
  <si>
    <t>Vách kính cố định, (kt: 1,2 x 1,6m) Thanh nhựa Shide Profile + lõi thép</t>
  </si>
  <si>
    <t>Cửa sổ mở hất, mở quay (kt: 1,2 x 1,9m) Thanh nhựa Shide Profile + lõi thép, chưa bao gồm phụ kiện GQ 570.000 đ/bộ</t>
  </si>
  <si>
    <t>Cửa sổ mở trượt 2-4 cánh (kt: 1,2 x 1,9m) Thanh nhựa Shide Profile + lõi thép, chưa bao gồm phụ kiện GQ 420.000 đ/bộ</t>
  </si>
  <si>
    <t>Cửa đi 1 cánh mở quay, (kt: 0,93 x 2,7m) Thanh nhựa Shide Profile + lõi thép, chưa bao gồm phụ kiện GQ 740.000 đ/bộ</t>
  </si>
  <si>
    <t>Cửa đi 2 cánh, (kt: 1,6 x 2,7m) Thanh nhựa Shide Profile + lõi thép, chưa bao gồm phụ kiện GQ 960.000 đ/bộ</t>
  </si>
  <si>
    <t>Cửa đi 2-4 cánh mở trượt, (kt: 1,6 x 2,7m) Thanh nhựa Shide Profile + lõi thép, chưa bao gồm phụ kiện GQ 680.000 đ/bộ</t>
  </si>
  <si>
    <t>Cửa đi 4 cánh, (kt: 2,8 x 2,7m) Thanh nhựa Shide Profile + lõi thép, chưa bao gồm phụ kiện GQ 1.610.000 đ/bộ</t>
  </si>
  <si>
    <t>Cửa sổ mở hất, chưa bao gồm PKKK: Khóa đa điểm, có thanh chống gió, sử dụng tay nắm có chìa 916.000 đ/bộ</t>
  </si>
  <si>
    <t>Cửa sổ 2, 4 cánh mở trượt, chưa bao gồm PKKK: Khóa đa điểm, sử dụng tay nắm có chìa 888.000 đ/bộ</t>
  </si>
  <si>
    <t>Cửa sổ 1 cánh mở quay, chưa bao gồm PKKK: Bản lề 3D, khóa đa điểm, sử dụng tay nắm có chìa 1.096.000 đ/bộ</t>
  </si>
  <si>
    <t>Cửa sổ 2 cánh mở quay, chưa bao gồm PKKK: Bản lề 3D, khóa đa điểm, chốt cánh phụ, sử dụng tay nắm có chìa 1.776.000 đ/bộ</t>
  </si>
  <si>
    <t>Hệ cửa đi 1 cánh mở quay, chưa bao gồm PKKK: Bản lề 3D, khóa đa điểm có lẫy gà 2.243.000 đ/bộ</t>
  </si>
  <si>
    <t>Hệ cửa đi 2 cánh mở quay, chưa bao gồm PKKK: Khóa đa điểm, sử dụng thanh celemol cánh phụ 3.536.000 đ/bộ</t>
  </si>
  <si>
    <t>Hệ cửa đi 2 cánh mở trượt, chưa bao gồm PKKK: Khóa đa điểm, ray đồng 1.587.000 đ/bộ</t>
  </si>
  <si>
    <t>Hệ cửa đi 4 cánh mở trượt, chưa bao gồm PKKK: Khóa đa điểm, ray đồng 1.787.000 đ/bộ</t>
  </si>
  <si>
    <t>Cửa sổ 2 cánh mở trượt, chưa gồm PKKK ROTO: Tay nắm CS, thanh khóa đa điểm, bánh xe, phòng gió, chống rung, ray nhôm cửa trượt, tay nắm âm 1.881.000 đ/bộ</t>
  </si>
  <si>
    <t>19x20x39 cm</t>
  </si>
  <si>
    <t>10x15x20 cm</t>
  </si>
  <si>
    <t>Gạch Block M75 LT9-19</t>
  </si>
  <si>
    <t>Gạch Block M75 LT10-20</t>
  </si>
  <si>
    <t>Gạch Block M75 LT15-19</t>
  </si>
  <si>
    <t>Gạch Block M75  LT20-19</t>
  </si>
  <si>
    <t>Gạch Block M75  LT20-20</t>
  </si>
  <si>
    <t>Gạch Block M75 LT-TH</t>
  </si>
  <si>
    <t>Gạch Block M75 LT6-L</t>
  </si>
  <si>
    <t>Đèn LED ốp trần (DLN 05L 25x25/9W) trắng-vàng S</t>
  </si>
  <si>
    <t>Đèn LED ốp trần chống bụi DLN CB01L/9W S</t>
  </si>
  <si>
    <t>Đèn LED ốp trần chống bụi DLN CB02L/12W S</t>
  </si>
  <si>
    <t>Bóng đèn LED (LED A55N2 5w) E27/220V trắng, vàng S</t>
  </si>
  <si>
    <t>Bóng đèn LED (LED A60N2 7w) E27/220V trắng, vàng S</t>
  </si>
  <si>
    <t>Bóng đèn LED (LED A68N1 9w) E27/220V trắng, vàng S</t>
  </si>
  <si>
    <t>Đèn HQ Compact T3-3U 14W Galaxy (E27, B22-6500K, 2700K)</t>
  </si>
  <si>
    <t>Máng đèn HQ FS40/36w x 1 M8 có balat, có nắp</t>
  </si>
  <si>
    <t>Máng đèn HQ FS40/36w x 2 M8 có balat, có nắp</t>
  </si>
  <si>
    <t>MÁNG HQ M8 (chưa bao gồm bóng)</t>
  </si>
  <si>
    <t>BỘ ĐÈN HUỲNH QUANG (đã bao gồm bóng)</t>
  </si>
  <si>
    <t>Đèn HQ Compact T3-2U 5W Galaxy (E27, B22-6500K, 2700K)</t>
  </si>
  <si>
    <t>Đèn HQ Compact T3-3U 11W Galaxy (E27, B22-6500K, 2700K)</t>
  </si>
  <si>
    <t>Đèn HQ Compact T3-3U 20W Galaxy (E27, B22-6500K, 2700K)</t>
  </si>
  <si>
    <t>Máng đèn HQ âm trần FS - 40/36Wx2-M6 Balát điện tử</t>
  </si>
  <si>
    <t>Máng đèn HQ âm trần FS - 40/36Wx3-M6 Balát điện tử</t>
  </si>
  <si>
    <t>Máng đèn HQ âm trần FS - 20/18Wx3-M6 Balát điện tử</t>
  </si>
  <si>
    <t>Bộ đèn chiếu sáng lớp học FS-40/36W x1 CM1*EH</t>
  </si>
  <si>
    <t>Bộ đèn chiếu sáng lớp học FS-40/36W x2 CM1*EH</t>
  </si>
  <si>
    <t>Bộ đèn chiếu sáng bảng FS-40/36W x1 CM1*EH BACS</t>
  </si>
  <si>
    <t>ĐÈN Chiếu Sáng Khẩn Cấp, Đèn Chỉ dẫn(trọn bộ), LED khác</t>
  </si>
  <si>
    <t xml:space="preserve">Đèn Led Panel D PN03 160x160/12W S </t>
  </si>
  <si>
    <t>Đèn Panel LED D P02 60x60;30x120/36W S</t>
  </si>
  <si>
    <t>NHÓM: ĐÈN TUBE LED-BỘ ĐÈN TUBE LED</t>
  </si>
  <si>
    <t>Từ tầng 2 trở lên tăng mỗi tầng (T2:90.000; T3:110.000; T4:130.000...)</t>
  </si>
  <si>
    <t>CB-400V</t>
  </si>
  <si>
    <t>Thép thanh vằn D14,16,18,20,22,25,28,32</t>
  </si>
  <si>
    <t>Thép tấm 5, 6, 8, 10,12, 14, 20 mm</t>
  </si>
  <si>
    <t>Cửa đi 1 cánh mở quay, chưa bao gồm PKKK ROTO: Tay nắm CD, thanh khóa đa điểm, 03 bản lề 3D, bộ khóa chìa 5.643.000 đồng/bộ</t>
  </si>
  <si>
    <t>Cửa đi 2 cánh mở quay, chưa gồm PKKK GQ: Tay nắm CD, thanh khóa đa điểm, 06 bản lề 3D, bộ khóa chìa, chốt cánh phụ K15 trên dưới 2.671.000 đồng/bộ</t>
  </si>
  <si>
    <t>Ống thép đen (tròn, vuông, hộp) độ dày 1,0mm đến 1,9mm. Đường kính từ DN10 đến DN100</t>
  </si>
  <si>
    <t>Ống thép đen độ dày 3,4 đến 8,2 mm. Đường kính từ DN125 đến DN200</t>
  </si>
  <si>
    <t>Ống thép đen độ dày trên 8,2 mm. Đường kính từ DN125 đến DN200</t>
  </si>
  <si>
    <t>Hệ cửa đi 1 cánh mở quay-dùng trên kính dưới lá sách, chưa bao gồm PKKK: Lề 3D, thanh khóa chuyển động đa điểm, vấu chốt, tay nắm mở đôi, ổ khóa chốt hai đầu chìa + nắp đậy khóa 1.650.000 đ/bộ</t>
  </si>
  <si>
    <t>Gạch tự chèn Việt Nhật</t>
  </si>
  <si>
    <t>Gạch con sâu màu đen M150</t>
  </si>
  <si>
    <t>Gạch con sâu màu xanh crom M150</t>
  </si>
  <si>
    <t>Gạch con sâu các màu khác M150</t>
  </si>
  <si>
    <t>Gạch lát vỉa hè màu đen, M150</t>
  </si>
  <si>
    <t>Gạch lát vỉa hè màu xanh crom, M150</t>
  </si>
  <si>
    <t>Gạch lát vỉa hè các màu khác, M150</t>
  </si>
  <si>
    <t>30x30x6 cm</t>
  </si>
  <si>
    <t xml:space="preserve">   (Ban hành kèm theo Công bố số:             LS/XD-TC ngày        tháng        năm 2016</t>
  </si>
  <si>
    <t>Bồn cầu inax (C108VR)</t>
  </si>
  <si>
    <t>Bồn cầu inax (C306VR)</t>
  </si>
  <si>
    <t>Công ty TNHH Xây dựng Thuận Đức II. Địa chỉ: Thôn 7, Thủy Phương, Hương Thủy, TT Huế. Hàng giao trên phương tiện bên mua.</t>
  </si>
  <si>
    <t>Công ty CPSX&amp;KD VLXD DQ, giá bao gồm bốc xếp lên phương tiện</t>
  </si>
  <si>
    <t>0.29 x 1.08</t>
  </si>
  <si>
    <t>0.39 x 1.08</t>
  </si>
  <si>
    <t>0.32 x 1.08</t>
  </si>
  <si>
    <t>(2x24/0.2)-450/750V</t>
  </si>
  <si>
    <t>(2x32/0.2)-450/750V</t>
  </si>
  <si>
    <t xml:space="preserve">(2x30/0.25)-450/750V </t>
  </si>
  <si>
    <t>(2x50/0.25)-450/750V</t>
  </si>
  <si>
    <t>CV-10</t>
  </si>
  <si>
    <t xml:space="preserve">(7/1.35) - 450/750V </t>
  </si>
  <si>
    <t>CVV-2x4</t>
  </si>
  <si>
    <t>CVV-2x6</t>
  </si>
  <si>
    <t>(2x7/0.85) - 300/500V</t>
  </si>
  <si>
    <t>(2x7/1.04 - 300/500V</t>
  </si>
  <si>
    <t>LV-ABC-2x16 (ruột nhôm)</t>
  </si>
  <si>
    <t>(2x7/1.73)-0.6/1KV</t>
  </si>
  <si>
    <t>LV-ABC-2x25 (ruột nhôm)</t>
  </si>
  <si>
    <t>(2x7/2.17)-0.6/1KV</t>
  </si>
  <si>
    <t>CVV/DSTA-3x6+1x4</t>
  </si>
  <si>
    <t>(3x7/1.04+1x7/0.85)-0.6/1KV</t>
  </si>
  <si>
    <t>CVV/DSTA-3x10+1x6</t>
  </si>
  <si>
    <t>CXV-3x6+1x4</t>
  </si>
  <si>
    <t>CXV-3x10+1x6</t>
  </si>
  <si>
    <t>CÔNG TY CỔ PHẦN HƯƠNG THỦY.
* Tru sở : 1006 Nguyễn Tất Thành Phường Phú Bài TX Hương Thủy -TT Huế. ĐT: 054,3862264 Fax:054,3861600
*Xí nghiệp cơ khí Huế Tôn. ĐC: Cánh đồng Thanh Lam- Thuỷ Phương- Hương Thuỷ 054.3861030 *CN xưởng Huế tôn Tứ Hạ, số 30 CM tháng 8 KV 10- TT Tứ Hạ- Huế      
*CN xưởng Huế Tôn  Thủy Phù ĐC :Quốc lộ 1A Thủy Phù - Huế     
* CN Xưởng Huế Tôn A Lưới ĐC Thôn Quảng Hợp Xã Sơn Thủy Huyện A Lưới.
* Quầy VLXD Trung Tâm ĐC: 1054 Nguyễn Tất Thành Hương thủy -Huế</t>
  </si>
  <si>
    <t>Nhựa đường đóng thùng IRAN 60/70</t>
  </si>
  <si>
    <t>Gạch Granite Thạch Bàn Loại A1</t>
  </si>
  <si>
    <t>SƠN ROYAL</t>
  </si>
  <si>
    <t>Sơn dầu Alkyd lót chống rỉ</t>
  </si>
  <si>
    <t>Sơn dầu Alkyd bóng màu</t>
  </si>
  <si>
    <t>Sơn phủ Epoxy 2 TP</t>
  </si>
  <si>
    <t>Thùng 20L(16kg) và Lon 5L (4kg)</t>
  </si>
  <si>
    <t>Sơn vạch kẻ đường nhiệt dẻo phản quang màu trắng</t>
  </si>
  <si>
    <t>Bao 25kg</t>
  </si>
  <si>
    <t xml:space="preserve">đ/bao </t>
  </si>
  <si>
    <t>Sơn vạch kẻ đường phản quang màu vàng</t>
  </si>
  <si>
    <t>22kg</t>
  </si>
  <si>
    <t>Sơn nước nội thất R..02</t>
  </si>
  <si>
    <t>23,5kg</t>
  </si>
  <si>
    <t>Sơn nước ngoại thất bóng mờ R..01</t>
  </si>
  <si>
    <t>Sơn lót chống kiềm nội thất SR02</t>
  </si>
  <si>
    <t>Sơn lót chống kiềm ngoại thất SR01</t>
  </si>
  <si>
    <t>Bột trét nội thất B102</t>
  </si>
  <si>
    <t>Bột trét ngoại thất B101</t>
  </si>
  <si>
    <t>Công ty TNHH Nippon Paint Việt Nam, số 14, đường 3A Khu công nghiệp Biên Hòa 2, Chi nhánh Đà Nẵng: Lầu 7, số 114-116 Nguyễn Văn Linh, Thanh Khê, Đà Nẵng; Sđt: (0511)3888.383; giá bán tại Thị trường Thừa Thiên Huế; 0905757569</t>
  </si>
  <si>
    <t>Công ty Sơn Hoàng Gia, KCN Phú Bài, TT-Huế; Tel 054.3863.975; Fax 054.3852.252; Giá giao tại kho khách hàng trong phạm vi thành phố Huế.</t>
  </si>
  <si>
    <t>Cát xây, tô (Thôn An Lỗ, Phú Lễ, Phước Yên)</t>
  </si>
  <si>
    <t>F 60mm -3,2ly</t>
  </si>
  <si>
    <t>F 60mm -3,6ly</t>
  </si>
  <si>
    <t>F 76mm -2,9ly</t>
  </si>
  <si>
    <t>F 76mm -3,6ly</t>
  </si>
  <si>
    <t>F 90mm -2,9ly</t>
  </si>
  <si>
    <t>F 90mm -4,0ly</t>
  </si>
  <si>
    <t>F 114mm -4,0ly</t>
  </si>
  <si>
    <t>F 114mm -4,5ly</t>
  </si>
  <si>
    <t>F 114mm -3,2ly</t>
  </si>
  <si>
    <t>CÔNG TY TNHH MAI ANH, Số 52A Đào Tấn, P. Phước Vĩnh, TP Huế, TT Huế. Tel: 0543610131, Giá chênh lệnh so với 6,38mm-Kính 8,38mm trắng 350.000 đ-phim sữa mờ+65.000-Kính cường lực 10mm  385.000 đ -Đơn giá đã bao gồm vận chuyển và lắp đặt tại công trình trên địa bàn TT-Huế</t>
  </si>
  <si>
    <t>CÔNG TY CP SKY DOOR; ĐC: 146 Lê Duẩn, TP Huế, ĐT: 0946 400 990  Fax: 054.3533977; Giá chênh lệch so với kính trắng 5mm:  Kính 6,38mm trắng-280.000 đồng, kính 6,38mm  mờ hoặc 8,38mm trắng-400.000 đồng, kính 8.00mm cường lực-300.000 đồng; Đơn giá đã bao gồm vận chuyển và lắp đặt tại công trình trên địa bàn TT-Huế</t>
  </si>
  <si>
    <t>CÔNG TY CỔ PHẦN SX &amp; TM HOÀNG NHẬT MINH; ĐC: Số 14 Lê Hồng Sơn, P. Xuân Phú, TP. Huế;  ĐT: 0543.933.137; 0934.890.506; Đơn giá đã bao gồm vận chuyển và lắp đặt tại công trình trên địa bàn TT-Huế.</t>
  </si>
  <si>
    <t>Công ty TNHH Thương mại Dịch vụ và Xây dựng Quảng Thiên Sđt: 0511.3505868; Đơn giá đã bao gồm vận chuyển và lắp đặt tại công trình trên địa bàn TT-Huế</t>
  </si>
  <si>
    <t>CÔNG TY CỔ PHẦN CỬA SỔ UK; Số 488 Nguyễn Lương Bằng, Q.Liên Chiểu, TP Đà Nẵng; Tel: 05113.895666; Fax:05113.895.669; Gía chênh lệch so với kính trắng 5mm:- Kính mờ phun cát: 95.000đ; - Kính trắng cường lực 5mm: 205.000đ; - Kính trắng 8mm: 230.000đ; - Kính 6,38mm trắng: 295.000đ; - Kính trắng cường lực 8mm: 295.000đ; - Kính 8,38mm trắng:355.000đ; -Kính trắng cường lực 10mm: 395.000đ; -Kính dán 8,38mm phản quang màu xanh (4mm trắng +0,38mm + 4mm phản quang màu xanh) : 655.000đ; Đơn giá đã bao gồm vận chuyển và lắp đặt tại công trình trên địa bàn TT-Huế</t>
  </si>
  <si>
    <t>Công ty CP Việt - Séc; TSC:  Đường số 02 -KCN Hòa Cầm - TP. Đà Nẵng; Các loại cửa có kích thước và phần trang trí khác sẽ báo giá theo yêu cầu Giá chênh lệch so với kính trắng 5mm: - Kính 6.38mm trắng: 300.000- Kính 8.38mm trắng: 420.000- Kính 5mm mờ: 70.000- Kính trắng CL 8mm: 300.000; Đơn giá đã bao gồm vận chuyển và lắp đặt tại công trình trên địa bàn TT-Huế.</t>
  </si>
  <si>
    <t>Vách ngăn Vĩnh Tường Hệ khung V-WALL 75/76 (Tấm thạch cao Gyproc tiêu chuẩn 1220x2440x12.7 mm mỗi mặt 01 lớp ): Thanh chính: VT V Wall C75 (35x75x3000) dày 0.52 mm@406mm; Thanh phụ: VT V Wall U76 (32x76x2700)@2700 mm; Thanh giằng C38: VTC-TriFlex 3812(12x38x3000)@2000 mm; Phụ Kiện</t>
  </si>
  <si>
    <t>SƠN ICHI</t>
  </si>
  <si>
    <t>SƠN FORLIX</t>
  </si>
  <si>
    <t xml:space="preserve">Sơn ngoại thất  mịn cao cấp </t>
  </si>
  <si>
    <t>Bột bả nội thất cao cấp</t>
  </si>
  <si>
    <t>Chất chống thấm đa năng</t>
  </si>
  <si>
    <t xml:space="preserve">Sơn nội thất kinh tế </t>
  </si>
  <si>
    <t>Bột bả nội thất kinh tế</t>
  </si>
  <si>
    <t>Bột bả nội và ngoại thất TOPAZ</t>
  </si>
  <si>
    <t>Sơn nội thất MID</t>
  </si>
  <si>
    <t>Sơn nội thất AMET</t>
  </si>
  <si>
    <t>Sơn nội thất AMET ECO</t>
  </si>
  <si>
    <t>Sơn ngoại thất GARNET</t>
  </si>
  <si>
    <t>Sơn ngoại thất KEY</t>
  </si>
  <si>
    <t>Sơn ngoại thất AMET</t>
  </si>
  <si>
    <t>Sơn kiềm ngoại thất PED</t>
  </si>
  <si>
    <t>Sơn kiềm nội thất PIN</t>
  </si>
  <si>
    <t>Sơn chống thấm đa năng LOCK</t>
  </si>
  <si>
    <t>Sơn chống thấm màu, cách nhiệt MULTI</t>
  </si>
  <si>
    <t>Công ty Cổ phần Forlix Việt Nam; ĐT 0462.537.814; Giá bán tại thị trường Thừa Thiên Huế</t>
  </si>
  <si>
    <t>Công ty Cổ phần thương mại Sơn ICHI Miền Trung; sđt: 05113.552.688; Giá bán tại thị trường Thừa Thiên Huế</t>
  </si>
  <si>
    <t>0.25(mm) x0.95(m)</t>
  </si>
  <si>
    <t>0.23(mm) x 0.84(m)</t>
  </si>
  <si>
    <t>0.22(mm) x 1.12(m)</t>
  </si>
  <si>
    <t>Tôn lạnh laphông</t>
  </si>
  <si>
    <t>Tôn lạnh phương nam</t>
  </si>
  <si>
    <t>Xi măng Sông Gianh</t>
  </si>
  <si>
    <t>PC40</t>
  </si>
  <si>
    <t>Xi măng Bỉm Sơn</t>
  </si>
  <si>
    <t>Đá cấp phối Dmax=2,5</t>
  </si>
  <si>
    <t>Đá cấp phối Dmax=3,75</t>
  </si>
  <si>
    <t xml:space="preserve">Công ty TNHH COXANO Hương Thọ, Mỏ đá Khe Phèn, đá loại 1, giá giao trên phương tiện vận chuyển tại Thôn Hải Cát 2, xã Hương Thọ, TX Hương Trà, TT-Huế </t>
  </si>
  <si>
    <t>2525CARO019; 2525HOADA002/004</t>
  </si>
  <si>
    <t>3060CARARASS002</t>
  </si>
  <si>
    <t>Công ty TNHH MTV Thương mại Đồng Tâm</t>
  </si>
  <si>
    <t>Gạch kính trắng 19x19x9,5</t>
  </si>
  <si>
    <t>Granite 80x80; BDN: 801, 805</t>
  </si>
  <si>
    <t>Nano, chống bám bẩn</t>
  </si>
  <si>
    <t>Granite 30x30; MPF, MPV</t>
  </si>
  <si>
    <t>Granite 30x60; MPF, MPV</t>
  </si>
  <si>
    <t>Matt; (3D-DIGITAL)</t>
  </si>
  <si>
    <t>Granite 40x40; MMT40-001;028</t>
  </si>
  <si>
    <t>Granite 40x40; BMT40-001;028</t>
  </si>
  <si>
    <t>Granite 40x40; MSK40-028</t>
  </si>
  <si>
    <t>Granite 50x50; MMT50-001;028</t>
  </si>
  <si>
    <t>Granite 60x60; MMT60-001;028</t>
  </si>
  <si>
    <t>Granite 60x60; BMT60-001;028</t>
  </si>
  <si>
    <t>Granite 30x30</t>
  </si>
  <si>
    <t>Ceramic 40x40</t>
  </si>
  <si>
    <t>Ceramic 30x30</t>
  </si>
  <si>
    <t>Ceramic 25x25</t>
  </si>
  <si>
    <t>Ceramic 20x20</t>
  </si>
  <si>
    <t>Ceramic 30x60</t>
  </si>
  <si>
    <t>Ceramic 30x45</t>
  </si>
  <si>
    <t>Ceramic 25x40</t>
  </si>
  <si>
    <t>Ceramic 20x25</t>
  </si>
  <si>
    <t>XÀ GỒ THÉP MẠ KẼM C</t>
  </si>
  <si>
    <t>Gạch nhẹ Trường An</t>
  </si>
  <si>
    <t>Gạch nhẹ D900</t>
  </si>
  <si>
    <t>10x20x60</t>
  </si>
  <si>
    <t>10,5x22x40</t>
  </si>
  <si>
    <t>15x20x40</t>
  </si>
  <si>
    <t>10x20x40</t>
  </si>
  <si>
    <t>10x30x60 (cm)</t>
  </si>
  <si>
    <t>Công ty TNHH Trường An, giá tại nhà máy gạch Phú Đa trên phương tiện vận chuyển</t>
  </si>
  <si>
    <t>Gạch không nung 83</t>
  </si>
  <si>
    <t>Gạch bê tông đặc M75</t>
  </si>
  <si>
    <t>Gạch block M75</t>
  </si>
  <si>
    <t>20x20x40</t>
  </si>
  <si>
    <t>Gạch Block Hương Trà</t>
  </si>
  <si>
    <t>Công ty TNHH XDTM 83; 83 Nguyễn Sinh Cung, Huế</t>
  </si>
  <si>
    <t>Gạch bê tông 2 lỗ, M75</t>
  </si>
  <si>
    <t>Gạch bê tông 2 lỗ, M100</t>
  </si>
  <si>
    <t>9x19x39</t>
  </si>
  <si>
    <t>19x19x39</t>
  </si>
  <si>
    <t>9,5x14x19,5</t>
  </si>
  <si>
    <t>Gạch bê tông 6 lỗ, M75</t>
  </si>
  <si>
    <t>Gạch bê tông 6 lỗ, M100</t>
  </si>
  <si>
    <t>6,5x9,5x19,5</t>
  </si>
  <si>
    <t>Gạch đặc, M75</t>
  </si>
  <si>
    <t>Gạch đặc, M100</t>
  </si>
  <si>
    <t xml:space="preserve">Công ty Nghiên cứu khoa học và chuyển giao công nghệ Huế; 21 Hai Bà Trưng, Huế; Giá đã bao gồm chi phí bốc xếp tại chân công trình (không tính đường Kiệt) tại thành phố Huế </t>
  </si>
  <si>
    <r>
      <t xml:space="preserve">Sơn lót chống kiềm ngoại thất </t>
    </r>
    <r>
      <rPr>
        <sz val="9"/>
        <rFont val="Times New Roman"/>
        <family val="1"/>
      </rPr>
      <t>APROTEX</t>
    </r>
  </si>
  <si>
    <t>Bột bả ngoại thất chống thấm cao cấp</t>
  </si>
  <si>
    <t xml:space="preserve">Sơn lót kháng kiềm nội thất cao cấp </t>
  </si>
  <si>
    <t xml:space="preserve">Sơn lót kháng kiềm ngoại thất cao cấp </t>
  </si>
  <si>
    <t>Sơn nội thất siêu trắng cao cấp</t>
  </si>
  <si>
    <t>Sơn  nội thất cao cấp bán bóng</t>
  </si>
  <si>
    <t>Sơn ngoại thất cao cấp bán bóng</t>
  </si>
  <si>
    <t>CXV-3x10+1x10</t>
  </si>
  <si>
    <t>CXV/DSTA-3x10+1x6</t>
  </si>
  <si>
    <t>CXV/DSTA-3x16+1x10</t>
  </si>
  <si>
    <t>Công ty TNHH Dây cáp điện Ta Tun Đệ Nhất sđt 08.6291.8991; fax 08.6291.8911; giá bán trên địa bàn tỉnh Thừa Thiên Huế; Đại lý phân phối Cty TNHH SX&amp;Thương mại Phúc Hưng 137 Huỳnh Thúc Kháng, TP Huế</t>
  </si>
  <si>
    <t>NHÓM: BÓNG ĐÈN TRÒN LED (LED Bulb)</t>
  </si>
  <si>
    <t>Đèn Led chiếu sáng đường D CSD01L/30W</t>
  </si>
  <si>
    <t>Đèn Led chiếu sáng đường D CSD03L/70W</t>
  </si>
  <si>
    <r>
      <t xml:space="preserve">Bộ đèn LED Tube DM11L </t>
    </r>
    <r>
      <rPr>
        <sz val="9"/>
        <color indexed="12"/>
        <rFont val="Times New Roman"/>
        <family val="1"/>
      </rPr>
      <t>T8x1/18W</t>
    </r>
    <r>
      <rPr>
        <sz val="9"/>
        <rFont val="Times New Roman"/>
        <family val="1"/>
      </rPr>
      <t xml:space="preserve"> 3000k,5000k,6500k S</t>
    </r>
  </si>
  <si>
    <r>
      <t xml:space="preserve">Bộ đèn LED Tube DM11L </t>
    </r>
    <r>
      <rPr>
        <sz val="9"/>
        <color indexed="12"/>
        <rFont val="Times New Roman"/>
        <family val="1"/>
      </rPr>
      <t>T8x1/10W</t>
    </r>
    <r>
      <rPr>
        <sz val="9"/>
        <rFont val="Times New Roman"/>
        <family val="1"/>
      </rPr>
      <t xml:space="preserve"> 3000k,5000k,6500k S</t>
    </r>
  </si>
  <si>
    <r>
      <t xml:space="preserve">Bộ đèn LED Tube liền thân (D LT01 </t>
    </r>
    <r>
      <rPr>
        <sz val="9"/>
        <color indexed="12"/>
        <rFont val="Times New Roman"/>
        <family val="1"/>
      </rPr>
      <t>T8/18W</t>
    </r>
    <r>
      <rPr>
        <sz val="9"/>
        <rFont val="Times New Roman"/>
        <family val="1"/>
      </rPr>
      <t>)-3000K.5000K,6500K S</t>
    </r>
  </si>
  <si>
    <r>
      <t xml:space="preserve">Bộ đèn LED âm trần BD M15 </t>
    </r>
    <r>
      <rPr>
        <sz val="9"/>
        <color indexed="12"/>
        <rFont val="Times New Roman"/>
        <family val="1"/>
      </rPr>
      <t>60x60</t>
    </r>
    <r>
      <rPr>
        <sz val="9"/>
        <rFont val="Times New Roman"/>
        <family val="1"/>
      </rPr>
      <t xml:space="preserve"> </t>
    </r>
    <r>
      <rPr>
        <sz val="9"/>
        <color indexed="12"/>
        <rFont val="Times New Roman"/>
        <family val="1"/>
      </rPr>
      <t>36w</t>
    </r>
    <r>
      <rPr>
        <sz val="9"/>
        <rFont val="Times New Roman"/>
        <family val="1"/>
      </rPr>
      <t xml:space="preserve"> -3000K.5000K,6500K S</t>
    </r>
  </si>
  <si>
    <r>
      <t>Bóng đèn LED TUBE 01 60/</t>
    </r>
    <r>
      <rPr>
        <sz val="9"/>
        <color indexed="12"/>
        <rFont val="Times New Roman"/>
        <family val="1"/>
      </rPr>
      <t>10W</t>
    </r>
    <r>
      <rPr>
        <sz val="9"/>
        <rFont val="Times New Roman"/>
        <family val="1"/>
      </rPr>
      <t xml:space="preserve"> S</t>
    </r>
  </si>
  <si>
    <r>
      <t>Bóng đèn LED TUBE 01 120/</t>
    </r>
    <r>
      <rPr>
        <sz val="9"/>
        <color indexed="12"/>
        <rFont val="Times New Roman"/>
        <family val="1"/>
      </rPr>
      <t>18W</t>
    </r>
    <r>
      <rPr>
        <sz val="9"/>
        <rFont val="Times New Roman"/>
        <family val="1"/>
      </rPr>
      <t xml:space="preserve"> S</t>
    </r>
  </si>
  <si>
    <t>( Ban hành tháng 05 năm 2016 )</t>
  </si>
  <si>
    <t>PHỤ LỤC GIÁ VẬT LIỆU XÂY DỰNG THÁNG 05 NĂM 2016</t>
  </si>
  <si>
    <t>Tại các bãi khai thác: bãi Hương Thọ, Hương Vân, thị xã Hương Trà; giá gồm chi phí bốc lên phương tiện bên mua.</t>
  </si>
  <si>
    <t>Cát xây, cát sạn lộn</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</si>
</sst>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_ ;_ * \-#,##0_ ;_ * &quot;-&quot;_ ;_ @_ "/>
    <numFmt numFmtId="181" formatCode="\$#,##0\ ;\(\$#,##0\)"/>
    <numFmt numFmtId="182" formatCode="&quot;\&quot;#,##0.00;[Red]\-&quot;\&quot;#,##0.00"/>
    <numFmt numFmtId="183" formatCode="&quot;\&quot;#,##0;[Red]&quot;\&quot;\-#,##0"/>
    <numFmt numFmtId="184" formatCode="&quot;\&quot;#,##0.00;[Red]&quot;\&quot;\-#,##0.00"/>
    <numFmt numFmtId="185" formatCode="#,##0.0000"/>
    <numFmt numFmtId="186" formatCode="0.0000000"/>
    <numFmt numFmtId="187" formatCode="0.00000;[Red]0.00000"/>
    <numFmt numFmtId="188" formatCode="0.000000;[Red]0.000000"/>
    <numFmt numFmtId="189" formatCode="_(* #,##0.00000_);_(* \(#,##0.00000\);_(* &quot;-&quot;?????_);_(@_)"/>
    <numFmt numFmtId="190" formatCode="_(* #,##0.000_);_(* \(#,##0.000\);_(* &quot;-&quot;??_);_(@_)"/>
    <numFmt numFmtId="191" formatCode="_(* #,##0.0_);_(* \(#,##0.0\);_(* &quot;-&quot;?_);_(@_)"/>
    <numFmt numFmtId="192" formatCode="_(* #,##0.0000000_);_(* \(#,##0.0000000\);_(* &quot;-&quot;???????_);_(@_)"/>
    <numFmt numFmtId="193" formatCode="_(* #,##0.0000_);_(* \(#,##0.0000\);_(* &quot;-&quot;????_);_(@_)"/>
    <numFmt numFmtId="194" formatCode="_(\$* #,##0.00_);_(\$* \(#,##0.00\);_(\$* &quot;-&quot;??_);_(@_)"/>
    <numFmt numFmtId="195" formatCode="_-&quot;$&quot;* #,##0_-;\-&quot;$&quot;* #,##0_-;_-&quot;$&quot;* &quot;-&quot;_-;_-@_-"/>
    <numFmt numFmtId="196" formatCode="_-&quot;$&quot;* #,##0.00_-;\-&quot;$&quot;* #,##0.00_-;_-&quot;$&quot;* &quot;-&quot;??_-;_-@_-"/>
    <numFmt numFmtId="197" formatCode="&quot;$&quot;#,##0;[Red]\-&quot;$&quot;#,##0"/>
    <numFmt numFmtId="198" formatCode="0.0000000000"/>
    <numFmt numFmtId="199" formatCode="0.00000000000"/>
    <numFmt numFmtId="200" formatCode="0.000000000"/>
    <numFmt numFmtId="201" formatCode="0.00000000"/>
    <numFmt numFmtId="202" formatCode="0.000000"/>
    <numFmt numFmtId="203" formatCode="0.00000"/>
    <numFmt numFmtId="204" formatCode="0.0000"/>
    <numFmt numFmtId="205" formatCode="0.000"/>
    <numFmt numFmtId="206" formatCode="0.0"/>
    <numFmt numFmtId="207" formatCode="_(* #,##0_);_(* \(#,##0\);_(* &quot;-&quot;??_);_(@_)"/>
    <numFmt numFmtId="208" formatCode="0.000000000000"/>
    <numFmt numFmtId="209" formatCode="#,##0.0"/>
    <numFmt numFmtId="210" formatCode="&quot;Yes&quot;;&quot;Yes&quot;;&quot;No&quot;"/>
    <numFmt numFmtId="211" formatCode="&quot;True&quot;;&quot;True&quot;;&quot;False&quot;"/>
    <numFmt numFmtId="212" formatCode="&quot;On&quot;;&quot;On&quot;;&quot;Off&quot;"/>
    <numFmt numFmtId="213" formatCode="[$€-2]\ #,##0.00_);[Red]\([$€-2]\ #,##0.00\)"/>
    <numFmt numFmtId="214" formatCode="_(* #,##0.0_);_(* \(#,##0.0\);_(* &quot;-&quot;??_);_(@_)"/>
    <numFmt numFmtId="215" formatCode="#,##0.000"/>
    <numFmt numFmtId="216" formatCode="###\ ###\ ##0."/>
    <numFmt numFmtId="217" formatCode="###\ ###\ ###"/>
    <numFmt numFmtId="218" formatCode="###\ ###\ ###.#"/>
    <numFmt numFmtId="219" formatCode="[$-409]dd\-mmm\-yy;@"/>
    <numFmt numFmtId="220" formatCode="&quot; &quot;#,##0.0&quot; &quot;;&quot; (&quot;#,##0.0&quot;)&quot;;&quot; -&quot;00.0&quot; &quot;;&quot; &quot;@&quot; &quot;"/>
    <numFmt numFmtId="221" formatCode="&quot;Có&quot;;&quot;Có&quot;;&quot;Không&quot;"/>
    <numFmt numFmtId="222" formatCode="&quot;Đúng&quot;;&quot;Đúng&quot;;&quot;Sai&quot;"/>
    <numFmt numFmtId="223" formatCode="&quot;Bật&quot;;&quot;Bật&quot;;&quot;Tắt&quot;"/>
  </numFmts>
  <fonts count="104">
    <font>
      <sz val="10"/>
      <name val="Arial"/>
      <family val="0"/>
    </font>
    <font>
      <sz val="14"/>
      <name val="??"/>
      <family val="3"/>
    </font>
    <font>
      <sz val="11"/>
      <name val="??"/>
      <family val="3"/>
    </font>
    <font>
      <sz val="10"/>
      <name val="???"/>
      <family val="3"/>
    </font>
    <font>
      <sz val="12"/>
      <name val="¹UAAA¼"/>
      <family val="3"/>
    </font>
    <font>
      <u val="single"/>
      <sz val="10"/>
      <color indexed="36"/>
      <name val="Arial"/>
      <family val="2"/>
    </font>
    <font>
      <b/>
      <sz val="18"/>
      <name val="Arial"/>
      <family val="2"/>
    </font>
    <font>
      <b/>
      <sz val="12"/>
      <name val="Arial"/>
      <family val="2"/>
    </font>
    <font>
      <u val="single"/>
      <sz val="10"/>
      <color indexed="12"/>
      <name val="Arial"/>
      <family val="2"/>
    </font>
    <font>
      <sz val="11"/>
      <name val="Times New Roman"/>
      <family val="1"/>
    </font>
    <font>
      <b/>
      <sz val="12"/>
      <name val="Times New Roman"/>
      <family val="1"/>
    </font>
    <font>
      <sz val="10"/>
      <name val="VnNCentury2"/>
      <family val="1"/>
    </font>
    <font>
      <sz val="12"/>
      <name val="????"/>
      <family val="0"/>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¼¸²Ã¼"/>
      <family val="3"/>
    </font>
    <font>
      <sz val="12"/>
      <name val="µ¸¿òÃ¼"/>
      <family val="3"/>
    </font>
    <font>
      <sz val="12"/>
      <name val=".VnTime"/>
      <family val="2"/>
    </font>
    <font>
      <sz val="12"/>
      <name val="System"/>
      <family val="1"/>
    </font>
    <font>
      <b/>
      <sz val="10"/>
      <name val="Arial"/>
      <family val="2"/>
    </font>
    <font>
      <sz val="12"/>
      <name val="Arial"/>
      <family val="2"/>
    </font>
    <font>
      <sz val="14"/>
      <name val=".VnArial"/>
      <family val="2"/>
    </font>
    <font>
      <sz val="14"/>
      <name val="뼻뮝"/>
      <family val="3"/>
    </font>
    <font>
      <sz val="12"/>
      <name val="바탕체"/>
      <family val="3"/>
    </font>
    <font>
      <sz val="12"/>
      <name val="뼻뮝"/>
      <family val="1"/>
    </font>
    <font>
      <sz val="9"/>
      <name val="Arial"/>
      <family val="2"/>
    </font>
    <font>
      <sz val="10"/>
      <name val="굴림체"/>
      <family val="3"/>
    </font>
    <font>
      <sz val="12"/>
      <name val="Courier"/>
      <family val="3"/>
    </font>
    <font>
      <sz val="10"/>
      <name val=" "/>
      <family val="1"/>
    </font>
    <font>
      <sz val="12"/>
      <name val="Times New Roman"/>
      <family val="1"/>
    </font>
    <font>
      <sz val="10"/>
      <name val="Times New Roman"/>
      <family val="1"/>
    </font>
    <font>
      <b/>
      <i/>
      <sz val="12"/>
      <name val="Times New Roman"/>
      <family val="1"/>
    </font>
    <font>
      <b/>
      <sz val="11"/>
      <name val="Times New Roman"/>
      <family val="1"/>
    </font>
    <font>
      <b/>
      <i/>
      <sz val="11"/>
      <name val="Times New Roman"/>
      <family val="1"/>
    </font>
    <font>
      <b/>
      <sz val="10"/>
      <name val="Times New Roman"/>
      <family val="1"/>
    </font>
    <font>
      <b/>
      <sz val="14"/>
      <name val="Times New Roman"/>
      <family val="1"/>
    </font>
    <font>
      <i/>
      <sz val="11"/>
      <name val="Times New Roman"/>
      <family val="1"/>
    </font>
    <font>
      <b/>
      <u val="single"/>
      <sz val="11"/>
      <name val="Times New Roman"/>
      <family val="1"/>
    </font>
    <font>
      <b/>
      <sz val="8"/>
      <name val="Times New Roman"/>
      <family val="1"/>
    </font>
    <font>
      <sz val="8"/>
      <name val="Times New Roman"/>
      <family val="1"/>
    </font>
    <font>
      <b/>
      <i/>
      <sz val="8"/>
      <name val="Times New Roman"/>
      <family val="1"/>
    </font>
    <font>
      <sz val="11"/>
      <name val="Calibri"/>
      <family val="2"/>
    </font>
    <font>
      <b/>
      <vertAlign val="superscript"/>
      <sz val="11"/>
      <name val="Times New Roman"/>
      <family val="1"/>
    </font>
    <font>
      <sz val="7"/>
      <name val="Times New Roman"/>
      <family val="1"/>
    </font>
    <font>
      <b/>
      <sz val="10.5"/>
      <name val="Times New Roman"/>
      <family val="1"/>
    </font>
    <font>
      <sz val="10.5"/>
      <name val="Times New Roman"/>
      <family val="1"/>
    </font>
    <font>
      <sz val="7.5"/>
      <name val="Times New Roman"/>
      <family val="1"/>
    </font>
    <font>
      <sz val="9"/>
      <name val="Times New Roman"/>
      <family val="1"/>
    </font>
    <font>
      <b/>
      <sz val="9"/>
      <name val="Times New Roman"/>
      <family val="1"/>
    </font>
    <font>
      <sz val="6"/>
      <name val="Times New Roman"/>
      <family val="1"/>
    </font>
    <font>
      <sz val="6.5"/>
      <name val="Times New Roman"/>
      <family val="1"/>
    </font>
    <font>
      <b/>
      <u val="single"/>
      <sz val="10"/>
      <name val="Times New Roman"/>
      <family val="1"/>
    </font>
    <font>
      <sz val="8.5"/>
      <name val="Times New Roman"/>
      <family val="1"/>
    </font>
    <font>
      <sz val="9"/>
      <color indexed="12"/>
      <name val="Times New Roman"/>
      <family val="1"/>
    </font>
    <font>
      <sz val="11"/>
      <color indexed="8"/>
      <name val="Calibri"/>
      <family val="2"/>
    </font>
    <font>
      <sz val="11"/>
      <color indexed="9"/>
      <name val="Calibri"/>
      <family val="2"/>
    </font>
    <font>
      <b/>
      <sz val="11"/>
      <color indexed="56"/>
      <name val="Calibri"/>
      <family val="2"/>
    </font>
    <font>
      <b/>
      <sz val="11"/>
      <color indexed="63"/>
      <name val="Calibri"/>
      <family val="2"/>
    </font>
    <font>
      <sz val="11"/>
      <color indexed="62"/>
      <name val="Calibri"/>
      <family val="2"/>
    </font>
    <font>
      <b/>
      <sz val="11"/>
      <color indexed="9"/>
      <name val="Calibri"/>
      <family val="2"/>
    </font>
    <font>
      <sz val="11"/>
      <color indexed="52"/>
      <name val="Calibri"/>
      <family val="2"/>
    </font>
    <font>
      <b/>
      <sz val="18"/>
      <color indexed="56"/>
      <name val="Cambria"/>
      <family val="2"/>
    </font>
    <font>
      <b/>
      <sz val="11"/>
      <color indexed="52"/>
      <name val="Calibri"/>
      <family val="2"/>
    </font>
    <font>
      <sz val="11"/>
      <color indexed="17"/>
      <name val="Calibri"/>
      <family val="2"/>
    </font>
    <font>
      <sz val="11"/>
      <color indexed="60"/>
      <name val="Calibri"/>
      <family val="2"/>
    </font>
    <font>
      <sz val="11"/>
      <color indexed="10"/>
      <name val="Calibri"/>
      <family val="2"/>
    </font>
    <font>
      <i/>
      <sz val="11"/>
      <color indexed="23"/>
      <name val="Calibri"/>
      <family val="2"/>
    </font>
    <font>
      <sz val="11"/>
      <color indexed="20"/>
      <name val="Calibri"/>
      <family val="2"/>
    </font>
    <font>
      <b/>
      <sz val="11"/>
      <name val="Cambria"/>
      <family val="1"/>
    </font>
    <font>
      <b/>
      <sz val="12"/>
      <color indexed="10"/>
      <name val="Times New Roman"/>
      <family val="1"/>
    </font>
    <font>
      <sz val="10"/>
      <color indexed="10"/>
      <name val="Times New Roman"/>
      <family val="1"/>
    </font>
    <font>
      <b/>
      <u val="single"/>
      <sz val="10"/>
      <color indexed="10"/>
      <name val="Times New Roman"/>
      <family val="1"/>
    </font>
    <font>
      <b/>
      <sz val="11"/>
      <color indexed="12"/>
      <name val="Times New Roman"/>
      <family val="1"/>
    </font>
    <font>
      <b/>
      <sz val="11"/>
      <color indexed="10"/>
      <name val="Times New Roman"/>
      <family val="1"/>
    </font>
    <font>
      <b/>
      <sz val="11"/>
      <color indexed="40"/>
      <name val="Times New Roman"/>
      <family val="1"/>
    </font>
    <font>
      <sz val="12"/>
      <color indexed="12"/>
      <name val="Times New Roman"/>
      <family val="1"/>
    </font>
    <font>
      <sz val="12"/>
      <color indexed="10"/>
      <name val="Arial"/>
      <family val="2"/>
    </font>
    <font>
      <b/>
      <sz val="12"/>
      <color indexed="40"/>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12"/>
      <color rgb="FFFF0000"/>
      <name val="Times New Roman"/>
      <family val="1"/>
    </font>
    <font>
      <sz val="10"/>
      <color rgb="FFFF0000"/>
      <name val="Times New Roman"/>
      <family val="1"/>
    </font>
    <font>
      <b/>
      <u val="single"/>
      <sz val="10"/>
      <color rgb="FFFF0000"/>
      <name val="Times New Roman"/>
      <family val="1"/>
    </font>
    <font>
      <b/>
      <sz val="11"/>
      <color rgb="FF0000FF"/>
      <name val="Times New Roman"/>
      <family val="1"/>
    </font>
    <font>
      <b/>
      <sz val="11"/>
      <color rgb="FFFF0000"/>
      <name val="Times New Roman"/>
      <family val="1"/>
    </font>
    <font>
      <b/>
      <sz val="11"/>
      <color rgb="FF00B0F0"/>
      <name val="Times New Roman"/>
      <family val="1"/>
    </font>
    <font>
      <sz val="12"/>
      <color rgb="FF0000FF"/>
      <name val="Times New Roman"/>
      <family val="1"/>
    </font>
    <font>
      <sz val="12"/>
      <color rgb="FFFF0000"/>
      <name val="Arial"/>
      <family val="2"/>
    </font>
    <font>
      <b/>
      <sz val="12"/>
      <color rgb="FF00B0F0"/>
      <name val="Times New Roman"/>
      <family val="1"/>
    </font>
  </fonts>
  <fills count="39">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theme="0" tint="-0.24997000396251678"/>
        <bgColor indexed="64"/>
      </patternFill>
    </fill>
    <fill>
      <patternFill patternType="solid">
        <fgColor rgb="FF7030A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double"/>
      <bottom>
        <color indexed="63"/>
      </bottom>
    </border>
    <border>
      <left style="thin"/>
      <right style="thin"/>
      <top style="thin"/>
      <bottom style="thin"/>
    </border>
    <border>
      <left style="thin"/>
      <right style="thin"/>
      <top style="hair"/>
      <bottom style="hair"/>
    </border>
    <border>
      <left style="thin"/>
      <right style="thin"/>
      <top style="hair"/>
      <bottom style="thin"/>
    </border>
    <border>
      <left>
        <color indexed="63"/>
      </left>
      <right style="thin"/>
      <top style="hair"/>
      <bottom style="hair"/>
    </border>
    <border>
      <left style="thin"/>
      <right style="thin"/>
      <top>
        <color indexed="63"/>
      </top>
      <bottom style="hair"/>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hair"/>
    </border>
  </borders>
  <cellStyleXfs count="135">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0" borderId="0" applyFont="0" applyFill="0" applyBorder="0" applyAlignment="0" applyProtection="0"/>
    <xf numFmtId="185" fontId="1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177" fontId="12" fillId="0" borderId="0" applyFont="0" applyFill="0" applyBorder="0" applyAlignment="0" applyProtection="0"/>
    <xf numFmtId="9" fontId="2" fillId="0" borderId="0" applyFont="0" applyFill="0" applyBorder="0" applyAlignment="0" applyProtection="0"/>
    <xf numFmtId="0" fontId="3" fillId="0" borderId="0">
      <alignment/>
      <protection/>
    </xf>
    <xf numFmtId="0" fontId="0" fillId="0" borderId="0">
      <alignment/>
      <protection/>
    </xf>
    <xf numFmtId="0" fontId="13" fillId="2" borderId="0">
      <alignment/>
      <protection/>
    </xf>
    <xf numFmtId="0" fontId="14" fillId="2" borderId="0">
      <alignment/>
      <protection/>
    </xf>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15" fillId="2" borderId="0">
      <alignment/>
      <protection/>
    </xf>
    <xf numFmtId="0" fontId="16" fillId="0" borderId="0">
      <alignment wrapText="1"/>
      <protection/>
    </xf>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1"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1"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192" fontId="11" fillId="0" borderId="0" applyFont="0" applyFill="0" applyBorder="0" applyAlignment="0" applyProtection="0"/>
    <xf numFmtId="0" fontId="4" fillId="0" borderId="0" applyFont="0" applyFill="0" applyBorder="0" applyAlignment="0" applyProtection="0"/>
    <xf numFmtId="192" fontId="11" fillId="0" borderId="0" applyFont="0" applyFill="0" applyBorder="0" applyAlignment="0" applyProtection="0"/>
    <xf numFmtId="193" fontId="11" fillId="0" borderId="0" applyFont="0" applyFill="0" applyBorder="0" applyAlignment="0" applyProtection="0"/>
    <xf numFmtId="0" fontId="4" fillId="0" borderId="0" applyFont="0" applyFill="0" applyBorder="0" applyAlignment="0" applyProtection="0"/>
    <xf numFmtId="193" fontId="11" fillId="0" borderId="0" applyFont="0" applyFill="0" applyBorder="0" applyAlignment="0" applyProtection="0"/>
    <xf numFmtId="180" fontId="17" fillId="0" borderId="0" applyFont="0" applyFill="0" applyBorder="0" applyAlignment="0" applyProtection="0"/>
    <xf numFmtId="0" fontId="4" fillId="0" borderId="0" applyFont="0" applyFill="0" applyBorder="0" applyAlignment="0" applyProtection="0"/>
    <xf numFmtId="180" fontId="18" fillId="0" borderId="0" applyFont="0" applyFill="0" applyBorder="0" applyAlignment="0" applyProtection="0"/>
    <xf numFmtId="194" fontId="19" fillId="0" borderId="0" applyFont="0" applyFill="0" applyBorder="0" applyAlignment="0" applyProtection="0"/>
    <xf numFmtId="0" fontId="4" fillId="0" borderId="0" applyFont="0" applyFill="0" applyBorder="0" applyAlignment="0" applyProtection="0"/>
    <xf numFmtId="194" fontId="19" fillId="0" borderId="0" applyFont="0" applyFill="0" applyBorder="0" applyAlignment="0" applyProtection="0"/>
    <xf numFmtId="0" fontId="83" fillId="26" borderId="0" applyNumberFormat="0" applyBorder="0" applyAlignment="0" applyProtection="0"/>
    <xf numFmtId="0" fontId="4" fillId="0" borderId="0">
      <alignment/>
      <protection/>
    </xf>
    <xf numFmtId="0" fontId="18" fillId="0" borderId="0">
      <alignment/>
      <protection/>
    </xf>
    <xf numFmtId="0" fontId="4" fillId="0" borderId="0">
      <alignment/>
      <protection/>
    </xf>
    <xf numFmtId="0" fontId="18" fillId="0" borderId="0">
      <alignment/>
      <protection/>
    </xf>
    <xf numFmtId="0" fontId="20" fillId="0" borderId="0">
      <alignment/>
      <protection/>
    </xf>
    <xf numFmtId="0" fontId="84" fillId="27" borderId="1" applyNumberFormat="0" applyAlignment="0" applyProtection="0"/>
    <xf numFmtId="0" fontId="8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0" fillId="0" borderId="0" applyFont="0" applyFill="0" applyBorder="0" applyAlignment="0" applyProtection="0"/>
    <xf numFmtId="0" fontId="0" fillId="0" borderId="0" applyFont="0" applyFill="0" applyBorder="0" applyAlignment="0" applyProtection="0"/>
    <xf numFmtId="0" fontId="86"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87" fillId="29" borderId="0" applyNumberFormat="0" applyBorder="0" applyAlignment="0" applyProtection="0"/>
    <xf numFmtId="0" fontId="7" fillId="0" borderId="3" applyNumberFormat="0" applyAlignment="0" applyProtection="0"/>
    <xf numFmtId="0" fontId="7" fillId="0" borderId="4">
      <alignment horizontal="left" vertical="center"/>
      <protection/>
    </xf>
    <xf numFmtId="0" fontId="6" fillId="0" borderId="0" applyNumberFormat="0" applyFill="0" applyBorder="0" applyAlignment="0" applyProtection="0"/>
    <xf numFmtId="0" fontId="7" fillId="0" borderId="0" applyNumberFormat="0" applyFill="0" applyBorder="0" applyAlignment="0" applyProtection="0"/>
    <xf numFmtId="0" fontId="88" fillId="0" borderId="5" applyNumberFormat="0" applyFill="0" applyAlignment="0" applyProtection="0"/>
    <xf numFmtId="0" fontId="88" fillId="0" borderId="0" applyNumberFormat="0" applyFill="0" applyBorder="0" applyAlignment="0" applyProtection="0"/>
    <xf numFmtId="0" fontId="8" fillId="0" borderId="0" applyNumberFormat="0" applyFill="0" applyBorder="0" applyAlignment="0" applyProtection="0"/>
    <xf numFmtId="0" fontId="89" fillId="30" borderId="1" applyNumberFormat="0" applyAlignment="0" applyProtection="0"/>
    <xf numFmtId="0" fontId="0" fillId="0" borderId="0">
      <alignment/>
      <protection/>
    </xf>
    <xf numFmtId="0" fontId="90" fillId="0" borderId="6" applyNumberFormat="0" applyFill="0" applyAlignment="0" applyProtection="0"/>
    <xf numFmtId="0" fontId="22" fillId="0" borderId="0" applyNumberFormat="0" applyFont="0" applyFill="0" applyAlignment="0">
      <protection/>
    </xf>
    <xf numFmtId="0" fontId="91" fillId="31" borderId="0" applyNumberFormat="0" applyBorder="0" applyAlignment="0" applyProtection="0"/>
    <xf numFmtId="191" fontId="1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190" fontId="11" fillId="0" borderId="9">
      <alignment horizontal="right" vertical="center"/>
      <protection/>
    </xf>
    <xf numFmtId="186" fontId="11" fillId="0" borderId="9">
      <alignment horizontal="right" vertical="center"/>
      <protection/>
    </xf>
    <xf numFmtId="186" fontId="11" fillId="0" borderId="9">
      <alignment horizontal="right" vertical="center"/>
      <protection/>
    </xf>
    <xf numFmtId="187" fontId="11" fillId="0" borderId="9">
      <alignment horizontal="center"/>
      <protection/>
    </xf>
    <xf numFmtId="0" fontId="93" fillId="0" borderId="0" applyNumberFormat="0" applyFill="0" applyBorder="0" applyAlignment="0" applyProtection="0"/>
    <xf numFmtId="0" fontId="0" fillId="0" borderId="10" applyNumberFormat="0" applyFont="0" applyFill="0" applyAlignment="0" applyProtection="0"/>
    <xf numFmtId="188" fontId="11" fillId="0" borderId="0">
      <alignment/>
      <protection/>
    </xf>
    <xf numFmtId="189" fontId="11" fillId="0" borderId="11">
      <alignment/>
      <protection/>
    </xf>
    <xf numFmtId="0" fontId="94" fillId="0" borderId="0" applyNumberFormat="0" applyFill="0" applyBorder="0" applyAlignment="0" applyProtection="0"/>
    <xf numFmtId="0" fontId="23" fillId="0" borderId="0" applyNumberFormat="0" applyFill="0" applyBorder="0" applyAlignment="0" applyProtection="0"/>
    <xf numFmtId="40" fontId="24" fillId="0" borderId="0" applyFont="0" applyFill="0" applyBorder="0" applyAlignment="0" applyProtection="0"/>
    <xf numFmtId="38"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9" fontId="25" fillId="0" borderId="0" applyFont="0" applyFill="0" applyBorder="0" applyAlignment="0" applyProtection="0"/>
    <xf numFmtId="0" fontId="26" fillId="0" borderId="0">
      <alignment/>
      <protection/>
    </xf>
    <xf numFmtId="0" fontId="22" fillId="0" borderId="0">
      <alignment/>
      <protection/>
    </xf>
    <xf numFmtId="177" fontId="27" fillId="0" borderId="0" applyFont="0" applyFill="0" applyBorder="0" applyAlignment="0" applyProtection="0"/>
    <xf numFmtId="179" fontId="27" fillId="0" borderId="0" applyFont="0" applyFill="0" applyBorder="0" applyAlignment="0" applyProtection="0"/>
    <xf numFmtId="0" fontId="0" fillId="0" borderId="0" applyFont="0" applyFill="0" applyBorder="0" applyAlignment="0" applyProtection="0"/>
    <xf numFmtId="182" fontId="19" fillId="0" borderId="0" applyFont="0" applyFill="0" applyBorder="0" applyAlignment="0" applyProtection="0"/>
    <xf numFmtId="184" fontId="25" fillId="0" borderId="0" applyFont="0" applyFill="0" applyBorder="0" applyAlignment="0" applyProtection="0"/>
    <xf numFmtId="183" fontId="25" fillId="0" borderId="0" applyFont="0" applyFill="0" applyBorder="0" applyAlignment="0" applyProtection="0"/>
    <xf numFmtId="0" fontId="28" fillId="0" borderId="0">
      <alignment/>
      <protection/>
    </xf>
    <xf numFmtId="195" fontId="27" fillId="0" borderId="0" applyFont="0" applyFill="0" applyBorder="0" applyAlignment="0" applyProtection="0"/>
    <xf numFmtId="197" fontId="29" fillId="0" borderId="0" applyFont="0" applyFill="0" applyBorder="0" applyAlignment="0" applyProtection="0"/>
    <xf numFmtId="196" fontId="27"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1" fillId="0" borderId="0">
      <alignment vertical="center"/>
      <protection/>
    </xf>
  </cellStyleXfs>
  <cellXfs count="355">
    <xf numFmtId="0" fontId="0" fillId="0" borderId="0" xfId="0" applyAlignment="1">
      <alignment/>
    </xf>
    <xf numFmtId="0" fontId="0" fillId="0" borderId="0" xfId="23" applyFont="1" applyFill="1">
      <alignment/>
      <protection/>
    </xf>
    <xf numFmtId="0" fontId="0" fillId="0" borderId="0" xfId="0" applyAlignment="1" applyProtection="1">
      <alignment/>
      <protection locked="0"/>
    </xf>
    <xf numFmtId="0" fontId="9" fillId="0" borderId="0" xfId="0" applyFont="1" applyFill="1" applyBorder="1" applyAlignment="1">
      <alignment horizontal="center" vertical="center" wrapText="1"/>
    </xf>
    <xf numFmtId="1" fontId="9" fillId="0" borderId="0" xfId="0" applyNumberFormat="1" applyFont="1" applyFill="1" applyAlignment="1">
      <alignment horizontal="center" vertical="center"/>
    </xf>
    <xf numFmtId="0" fontId="9" fillId="0" borderId="0" xfId="0" applyFont="1" applyFill="1" applyAlignment="1">
      <alignment horizontal="center" vertical="center" wrapText="1"/>
    </xf>
    <xf numFmtId="3" fontId="9" fillId="0" borderId="12" xfId="0" applyNumberFormat="1" applyFont="1" applyFill="1" applyBorder="1" applyAlignment="1">
      <alignment horizontal="center" vertical="top" wrapText="1"/>
    </xf>
    <xf numFmtId="3" fontId="9" fillId="0" borderId="12" xfId="0" applyNumberFormat="1" applyFont="1" applyFill="1" applyBorder="1" applyAlignment="1">
      <alignment horizontal="center" vertical="center" wrapText="1"/>
    </xf>
    <xf numFmtId="3" fontId="10" fillId="0" borderId="12" xfId="0" applyNumberFormat="1" applyFont="1" applyFill="1" applyBorder="1" applyAlignment="1">
      <alignment horizontal="right" vertical="center" wrapText="1"/>
    </xf>
    <xf numFmtId="3" fontId="9" fillId="0" borderId="12" xfId="0" applyNumberFormat="1" applyFont="1" applyFill="1" applyBorder="1" applyAlignment="1">
      <alignment vertical="top" wrapText="1"/>
    </xf>
    <xf numFmtId="3" fontId="34"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left" vertical="center" wrapText="1"/>
    </xf>
    <xf numFmtId="3" fontId="35" fillId="0" borderId="12" xfId="0" applyNumberFormat="1" applyFont="1" applyFill="1" applyBorder="1" applyAlignment="1">
      <alignment horizontal="center" vertical="center" wrapText="1"/>
    </xf>
    <xf numFmtId="1" fontId="9" fillId="0" borderId="12" xfId="0" applyNumberFormat="1" applyFont="1" applyFill="1" applyBorder="1" applyAlignment="1">
      <alignment horizontal="center" vertical="center" wrapText="1"/>
    </xf>
    <xf numFmtId="1" fontId="34" fillId="0" borderId="12" xfId="0" applyNumberFormat="1" applyFont="1" applyFill="1" applyBorder="1" applyAlignment="1">
      <alignment horizontal="center" vertical="center" wrapText="1"/>
    </xf>
    <xf numFmtId="3" fontId="34" fillId="0" borderId="12" xfId="0" applyNumberFormat="1" applyFont="1" applyFill="1" applyBorder="1" applyAlignment="1">
      <alignment horizontal="left" vertical="center" wrapText="1"/>
    </xf>
    <xf numFmtId="3" fontId="33" fillId="0" borderId="12" xfId="0" applyNumberFormat="1" applyFont="1" applyFill="1" applyBorder="1" applyAlignment="1">
      <alignment horizontal="right" vertical="center" wrapText="1"/>
    </xf>
    <xf numFmtId="0" fontId="34" fillId="0" borderId="12" xfId="0" applyFont="1" applyFill="1" applyBorder="1" applyAlignment="1">
      <alignment horizontal="center"/>
    </xf>
    <xf numFmtId="0" fontId="34" fillId="0" borderId="12" xfId="0" applyFont="1" applyFill="1" applyBorder="1" applyAlignment="1">
      <alignment horizontal="center" vertical="center"/>
    </xf>
    <xf numFmtId="3" fontId="34" fillId="0" borderId="12" xfId="0" applyNumberFormat="1" applyFont="1" applyFill="1" applyBorder="1" applyAlignment="1">
      <alignment horizontal="right" vertical="center" wrapText="1"/>
    </xf>
    <xf numFmtId="3" fontId="34" fillId="0" borderId="12" xfId="72" applyNumberFormat="1" applyFont="1" applyFill="1" applyBorder="1" applyAlignment="1">
      <alignment horizontal="right" vertical="center" wrapText="1"/>
    </xf>
    <xf numFmtId="0" fontId="34" fillId="0" borderId="0" xfId="0" applyFont="1" applyFill="1" applyBorder="1" applyAlignment="1">
      <alignment horizontal="right" vertical="center" wrapText="1"/>
    </xf>
    <xf numFmtId="0" fontId="34" fillId="0" borderId="0" xfId="0" applyFont="1" applyFill="1" applyAlignment="1">
      <alignment horizontal="right" vertical="center" wrapText="1"/>
    </xf>
    <xf numFmtId="0" fontId="9" fillId="0" borderId="12" xfId="0" applyFont="1" applyFill="1" applyBorder="1" applyAlignment="1">
      <alignment horizontal="center"/>
    </xf>
    <xf numFmtId="0" fontId="9" fillId="0" borderId="12" xfId="0" applyFont="1" applyFill="1" applyBorder="1" applyAlignment="1">
      <alignment vertical="center" wrapText="1"/>
    </xf>
    <xf numFmtId="0" fontId="34" fillId="0" borderId="12" xfId="0" applyFont="1" applyFill="1" applyBorder="1" applyAlignment="1">
      <alignment vertical="center"/>
    </xf>
    <xf numFmtId="3" fontId="34" fillId="0" borderId="12" xfId="0" applyNumberFormat="1" applyFont="1" applyFill="1" applyBorder="1" applyAlignment="1">
      <alignment horizontal="right" vertical="center"/>
    </xf>
    <xf numFmtId="1" fontId="34" fillId="0" borderId="12" xfId="0" applyNumberFormat="1" applyFont="1" applyFill="1" applyBorder="1" applyAlignment="1">
      <alignment horizontal="center" vertical="center"/>
    </xf>
    <xf numFmtId="0" fontId="9" fillId="0" borderId="12" xfId="0" applyFont="1" applyFill="1" applyBorder="1" applyAlignment="1">
      <alignment vertical="center"/>
    </xf>
    <xf numFmtId="0" fontId="10" fillId="0" borderId="12" xfId="0" applyFont="1" applyFill="1" applyBorder="1" applyAlignment="1">
      <alignment vertical="center" wrapText="1"/>
    </xf>
    <xf numFmtId="0" fontId="31" fillId="0" borderId="12" xfId="0" applyFont="1" applyFill="1" applyBorder="1" applyAlignment="1">
      <alignment vertical="center"/>
    </xf>
    <xf numFmtId="0" fontId="10" fillId="0" borderId="12" xfId="0" applyFont="1" applyFill="1" applyBorder="1" applyAlignment="1">
      <alignment vertical="center"/>
    </xf>
    <xf numFmtId="0" fontId="9" fillId="0" borderId="12" xfId="0" applyFont="1" applyFill="1" applyBorder="1" applyAlignment="1">
      <alignment horizontal="left" vertical="center"/>
    </xf>
    <xf numFmtId="3" fontId="41" fillId="0" borderId="12" xfId="0" applyNumberFormat="1" applyFont="1" applyFill="1" applyBorder="1" applyAlignment="1">
      <alignment horizontal="center" vertical="center" wrapText="1"/>
    </xf>
    <xf numFmtId="3" fontId="40" fillId="0" borderId="12" xfId="0" applyNumberFormat="1" applyFont="1" applyFill="1" applyBorder="1" applyAlignment="1">
      <alignment horizontal="center" vertical="center" wrapText="1"/>
    </xf>
    <xf numFmtId="3" fontId="41" fillId="0" borderId="12" xfId="0" applyNumberFormat="1" applyFont="1" applyFill="1" applyBorder="1" applyAlignment="1">
      <alignment vertical="center" wrapText="1"/>
    </xf>
    <xf numFmtId="0" fontId="41" fillId="0" borderId="0" xfId="0" applyFont="1" applyFill="1" applyBorder="1" applyAlignment="1">
      <alignment horizontal="center" vertical="center"/>
    </xf>
    <xf numFmtId="0" fontId="41" fillId="0" borderId="0" xfId="0" applyFont="1" applyFill="1" applyAlignment="1">
      <alignment horizontal="center" vertical="center"/>
    </xf>
    <xf numFmtId="0" fontId="9" fillId="0" borderId="12" xfId="0" applyFont="1" applyFill="1" applyBorder="1" applyAlignment="1">
      <alignment horizontal="center" vertical="center" wrapText="1"/>
    </xf>
    <xf numFmtId="3" fontId="9" fillId="0" borderId="12" xfId="0" applyNumberFormat="1" applyFont="1" applyFill="1" applyBorder="1" applyAlignment="1">
      <alignment vertical="center" wrapText="1"/>
    </xf>
    <xf numFmtId="0" fontId="9" fillId="0" borderId="12" xfId="0" applyFont="1" applyFill="1" applyBorder="1" applyAlignment="1">
      <alignment horizontal="left"/>
    </xf>
    <xf numFmtId="0" fontId="9" fillId="0" borderId="12" xfId="0" applyFont="1" applyFill="1" applyBorder="1" applyAlignment="1">
      <alignment horizontal="center" vertical="center"/>
    </xf>
    <xf numFmtId="3" fontId="34" fillId="0" borderId="12" xfId="0" applyNumberFormat="1" applyFont="1" applyFill="1" applyBorder="1" applyAlignment="1">
      <alignment vertical="center" wrapText="1"/>
    </xf>
    <xf numFmtId="0" fontId="10" fillId="0" borderId="12" xfId="0" applyFont="1" applyFill="1" applyBorder="1" applyAlignment="1">
      <alignment horizontal="center" vertical="center"/>
    </xf>
    <xf numFmtId="3" fontId="34" fillId="0" borderId="12" xfId="0" applyNumberFormat="1" applyFont="1" applyFill="1" applyBorder="1" applyAlignment="1">
      <alignment horizontal="center" vertical="center" shrinkToFit="1"/>
    </xf>
    <xf numFmtId="0" fontId="34" fillId="0" borderId="0" xfId="0" applyFont="1" applyFill="1" applyBorder="1" applyAlignment="1">
      <alignment wrapText="1"/>
    </xf>
    <xf numFmtId="0" fontId="9" fillId="0" borderId="0" xfId="0" applyFont="1" applyFill="1" applyBorder="1" applyAlignment="1">
      <alignment wrapText="1"/>
    </xf>
    <xf numFmtId="0" fontId="32" fillId="0" borderId="0" xfId="0" applyFont="1" applyFill="1" applyAlignment="1">
      <alignment/>
    </xf>
    <xf numFmtId="3" fontId="9" fillId="0" borderId="12" xfId="77" applyNumberFormat="1" applyFont="1" applyFill="1" applyBorder="1" applyAlignment="1">
      <alignment vertical="center" wrapText="1"/>
    </xf>
    <xf numFmtId="3" fontId="10" fillId="0" borderId="12" xfId="0" applyNumberFormat="1"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Alignment="1">
      <alignment vertical="center"/>
    </xf>
    <xf numFmtId="0" fontId="39" fillId="0" borderId="12" xfId="0" applyFont="1" applyFill="1" applyBorder="1" applyAlignment="1">
      <alignment horizontal="center" vertical="center" wrapText="1"/>
    </xf>
    <xf numFmtId="3" fontId="9" fillId="0" borderId="12"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3" fontId="9" fillId="0" borderId="12" xfId="77" applyNumberFormat="1" applyFont="1" applyFill="1" applyBorder="1" applyAlignment="1">
      <alignment horizontal="left" vertical="center" wrapText="1"/>
    </xf>
    <xf numFmtId="3" fontId="10" fillId="0" borderId="12" xfId="0" applyNumberFormat="1" applyFont="1" applyFill="1" applyBorder="1" applyAlignment="1">
      <alignment horizontal="left" vertical="center" wrapText="1"/>
    </xf>
    <xf numFmtId="3" fontId="32" fillId="0" borderId="12" xfId="0" applyNumberFormat="1" applyFont="1" applyFill="1" applyBorder="1" applyAlignment="1">
      <alignment horizontal="right" vertical="center" wrapText="1"/>
    </xf>
    <xf numFmtId="3" fontId="36" fillId="0" borderId="12" xfId="0" applyNumberFormat="1" applyFont="1" applyFill="1" applyBorder="1" applyAlignment="1">
      <alignment horizontal="left" vertical="center" wrapText="1"/>
    </xf>
    <xf numFmtId="3" fontId="43" fillId="0" borderId="12" xfId="0" applyNumberFormat="1" applyFont="1" applyFill="1" applyBorder="1" applyAlignment="1">
      <alignment horizontal="left" vertical="center" wrapText="1"/>
    </xf>
    <xf numFmtId="3" fontId="32" fillId="0" borderId="12" xfId="0" applyNumberFormat="1" applyFont="1" applyFill="1" applyBorder="1" applyAlignment="1">
      <alignment horizontal="left" vertical="center" wrapText="1"/>
    </xf>
    <xf numFmtId="3" fontId="10" fillId="0" borderId="12" xfId="0" applyNumberFormat="1" applyFont="1" applyFill="1" applyBorder="1" applyAlignment="1">
      <alignment horizontal="center" vertical="center"/>
    </xf>
    <xf numFmtId="3" fontId="42" fillId="0" borderId="12" xfId="0" applyNumberFormat="1" applyFont="1" applyFill="1" applyBorder="1" applyAlignment="1">
      <alignment horizontal="center" vertical="center" wrapText="1"/>
    </xf>
    <xf numFmtId="0" fontId="32" fillId="0" borderId="12" xfId="0" applyFont="1" applyFill="1" applyBorder="1" applyAlignment="1">
      <alignment vertical="center"/>
    </xf>
    <xf numFmtId="0" fontId="31" fillId="0" borderId="0" xfId="0" applyFont="1" applyFill="1" applyBorder="1" applyAlignment="1">
      <alignment/>
    </xf>
    <xf numFmtId="3" fontId="10" fillId="0" borderId="0" xfId="0" applyNumberFormat="1" applyFont="1" applyFill="1" applyBorder="1" applyAlignment="1">
      <alignment wrapText="1"/>
    </xf>
    <xf numFmtId="3" fontId="31" fillId="0" borderId="0" xfId="0" applyNumberFormat="1" applyFont="1" applyFill="1" applyBorder="1" applyAlignment="1">
      <alignment wrapText="1"/>
    </xf>
    <xf numFmtId="0" fontId="34" fillId="0" borderId="12" xfId="0" applyFont="1" applyFill="1" applyBorder="1" applyAlignment="1">
      <alignment horizontal="left"/>
    </xf>
    <xf numFmtId="0" fontId="46" fillId="0" borderId="12" xfId="0" applyFont="1" applyFill="1" applyBorder="1" applyAlignment="1">
      <alignment horizontal="left"/>
    </xf>
    <xf numFmtId="0" fontId="10" fillId="0" borderId="12" xfId="0" applyFont="1" applyFill="1" applyBorder="1" applyAlignment="1">
      <alignment horizontal="left"/>
    </xf>
    <xf numFmtId="3" fontId="9" fillId="0" borderId="13" xfId="0" applyNumberFormat="1" applyFont="1" applyFill="1" applyBorder="1" applyAlignment="1">
      <alignment horizontal="center" vertical="center" wrapText="1"/>
    </xf>
    <xf numFmtId="3" fontId="34" fillId="0" borderId="13" xfId="0" applyNumberFormat="1" applyFont="1" applyFill="1" applyBorder="1" applyAlignment="1">
      <alignment horizontal="right" vertical="center" wrapText="1"/>
    </xf>
    <xf numFmtId="0" fontId="9" fillId="0" borderId="13"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12" xfId="0" applyFont="1" applyFill="1" applyBorder="1" applyAlignment="1">
      <alignment vertical="center" wrapText="1"/>
    </xf>
    <xf numFmtId="3" fontId="32" fillId="0" borderId="12" xfId="0" applyNumberFormat="1" applyFont="1" applyFill="1" applyBorder="1" applyAlignment="1">
      <alignment horizontal="center" vertical="center" wrapText="1"/>
    </xf>
    <xf numFmtId="3" fontId="47" fillId="0" borderId="12" xfId="0" applyNumberFormat="1" applyFont="1" applyFill="1" applyBorder="1" applyAlignment="1">
      <alignment horizontal="left" vertical="center" wrapText="1"/>
    </xf>
    <xf numFmtId="3" fontId="34" fillId="0" borderId="12" xfId="0" applyNumberFormat="1" applyFont="1" applyFill="1" applyBorder="1" applyAlignment="1">
      <alignment horizontal="center" vertical="center"/>
    </xf>
    <xf numFmtId="3" fontId="40" fillId="0" borderId="12" xfId="0" applyNumberFormat="1" applyFont="1" applyFill="1" applyBorder="1" applyAlignment="1">
      <alignment horizontal="center" vertical="center"/>
    </xf>
    <xf numFmtId="0" fontId="45" fillId="0" borderId="12" xfId="0" applyFont="1" applyFill="1" applyBorder="1" applyAlignment="1">
      <alignment horizontal="center" vertical="center" wrapText="1"/>
    </xf>
    <xf numFmtId="1" fontId="34" fillId="33" borderId="12" xfId="0" applyNumberFormat="1" applyFont="1" applyFill="1" applyBorder="1" applyAlignment="1">
      <alignment horizontal="center" vertical="center" wrapText="1"/>
    </xf>
    <xf numFmtId="0" fontId="9" fillId="0" borderId="12" xfId="0" applyFont="1" applyFill="1" applyBorder="1" applyAlignment="1">
      <alignment/>
    </xf>
    <xf numFmtId="0" fontId="37" fillId="0" borderId="0" xfId="0" applyFont="1" applyFill="1" applyBorder="1" applyAlignment="1">
      <alignment/>
    </xf>
    <xf numFmtId="0" fontId="31" fillId="0" borderId="0" xfId="0" applyFont="1" applyFill="1" applyBorder="1" applyAlignment="1">
      <alignment wrapText="1"/>
    </xf>
    <xf numFmtId="3" fontId="31" fillId="0" borderId="0" xfId="0" applyNumberFormat="1" applyFont="1" applyFill="1" applyBorder="1" applyAlignment="1">
      <alignment vertical="top" wrapText="1"/>
    </xf>
    <xf numFmtId="0" fontId="32" fillId="0" borderId="0" xfId="0" applyFont="1" applyFill="1" applyBorder="1" applyAlignment="1">
      <alignment wrapText="1"/>
    </xf>
    <xf numFmtId="0" fontId="36" fillId="0" borderId="0" xfId="0" applyFont="1" applyFill="1" applyBorder="1" applyAlignment="1">
      <alignment wrapText="1"/>
    </xf>
    <xf numFmtId="0" fontId="32" fillId="0" borderId="0" xfId="0" applyFont="1" applyFill="1" applyBorder="1" applyAlignment="1">
      <alignment horizontal="left" wrapText="1"/>
    </xf>
    <xf numFmtId="0" fontId="36" fillId="0" borderId="0" xfId="0" applyFont="1" applyFill="1" applyBorder="1" applyAlignment="1">
      <alignment horizontal="left" wrapText="1"/>
    </xf>
    <xf numFmtId="3" fontId="10" fillId="0" borderId="0" xfId="0" applyNumberFormat="1" applyFont="1" applyFill="1" applyBorder="1" applyAlignment="1">
      <alignment vertical="top" wrapText="1"/>
    </xf>
    <xf numFmtId="3" fontId="32" fillId="0" borderId="0" xfId="0" applyNumberFormat="1" applyFont="1" applyFill="1" applyBorder="1" applyAlignment="1">
      <alignment wrapText="1"/>
    </xf>
    <xf numFmtId="0" fontId="32" fillId="0" borderId="0" xfId="0" applyFont="1" applyFill="1" applyBorder="1" applyAlignment="1">
      <alignment vertical="top" wrapText="1"/>
    </xf>
    <xf numFmtId="0" fontId="36" fillId="0" borderId="0" xfId="0" applyFont="1" applyFill="1" applyBorder="1" applyAlignment="1">
      <alignment/>
    </xf>
    <xf numFmtId="0" fontId="10" fillId="0" borderId="0" xfId="0" applyFont="1" applyFill="1" applyBorder="1" applyAlignment="1">
      <alignment/>
    </xf>
    <xf numFmtId="0" fontId="32" fillId="0" borderId="0" xfId="0" applyFont="1" applyFill="1" applyBorder="1" applyAlignment="1">
      <alignment/>
    </xf>
    <xf numFmtId="0" fontId="31" fillId="34" borderId="0" xfId="0" applyFont="1" applyFill="1" applyBorder="1" applyAlignment="1">
      <alignment wrapText="1"/>
    </xf>
    <xf numFmtId="0" fontId="31" fillId="33" borderId="0" xfId="0" applyFont="1" applyFill="1" applyBorder="1" applyAlignment="1">
      <alignment wrapText="1"/>
    </xf>
    <xf numFmtId="0" fontId="31" fillId="35" borderId="0" xfId="0" applyFont="1" applyFill="1" applyBorder="1" applyAlignment="1">
      <alignment wrapText="1"/>
    </xf>
    <xf numFmtId="0" fontId="31" fillId="36" borderId="0" xfId="0" applyFont="1" applyFill="1" applyBorder="1" applyAlignment="1">
      <alignment wrapText="1"/>
    </xf>
    <xf numFmtId="0" fontId="31" fillId="0" borderId="0" xfId="0" applyFont="1" applyFill="1" applyBorder="1" applyAlignment="1">
      <alignment vertical="top" wrapText="1"/>
    </xf>
    <xf numFmtId="0" fontId="32" fillId="33" borderId="0" xfId="0" applyFont="1" applyFill="1" applyBorder="1" applyAlignment="1">
      <alignment wrapText="1"/>
    </xf>
    <xf numFmtId="0" fontId="32" fillId="33" borderId="0" xfId="0" applyFont="1" applyFill="1" applyBorder="1" applyAlignment="1">
      <alignment horizontal="left" wrapText="1"/>
    </xf>
    <xf numFmtId="0" fontId="32" fillId="33" borderId="0" xfId="0" applyFont="1" applyFill="1" applyBorder="1" applyAlignment="1">
      <alignment vertical="top" wrapText="1"/>
    </xf>
    <xf numFmtId="0" fontId="36" fillId="33" borderId="0" xfId="0" applyFont="1" applyFill="1" applyBorder="1" applyAlignment="1">
      <alignment wrapText="1"/>
    </xf>
    <xf numFmtId="3" fontId="31" fillId="0" borderId="0" xfId="0" applyNumberFormat="1" applyFont="1" applyFill="1" applyBorder="1" applyAlignment="1">
      <alignment horizontal="right" vertical="center" wrapText="1"/>
    </xf>
    <xf numFmtId="0" fontId="32" fillId="0" borderId="12" xfId="0" applyFont="1" applyFill="1" applyBorder="1" applyAlignment="1">
      <alignment horizontal="center"/>
    </xf>
    <xf numFmtId="0" fontId="48" fillId="0" borderId="12" xfId="0" applyFont="1" applyFill="1" applyBorder="1" applyAlignment="1">
      <alignment horizontal="center" vertical="center"/>
    </xf>
    <xf numFmtId="3" fontId="34" fillId="33" borderId="12" xfId="0" applyNumberFormat="1" applyFont="1" applyFill="1" applyBorder="1" applyAlignment="1">
      <alignment horizontal="center" vertical="center" wrapText="1"/>
    </xf>
    <xf numFmtId="0" fontId="31" fillId="0" borderId="0" xfId="0" applyFont="1" applyFill="1" applyBorder="1" applyAlignment="1">
      <alignment horizontal="right" vertical="center"/>
    </xf>
    <xf numFmtId="3" fontId="10" fillId="33" borderId="12" xfId="0" applyNumberFormat="1" applyFont="1" applyFill="1" applyBorder="1" applyAlignment="1">
      <alignment horizontal="right" vertical="center" wrapText="1"/>
    </xf>
    <xf numFmtId="3" fontId="40" fillId="33" borderId="12" xfId="0" applyNumberFormat="1" applyFont="1" applyFill="1" applyBorder="1" applyAlignment="1">
      <alignment horizontal="center" vertical="center" wrapText="1"/>
    </xf>
    <xf numFmtId="3" fontId="34" fillId="33" borderId="12" xfId="0" applyNumberFormat="1" applyFont="1" applyFill="1" applyBorder="1" applyAlignment="1">
      <alignment vertical="center" wrapText="1"/>
    </xf>
    <xf numFmtId="3" fontId="40" fillId="33" borderId="12" xfId="0" applyNumberFormat="1" applyFont="1" applyFill="1" applyBorder="1" applyAlignment="1">
      <alignment vertical="center" wrapText="1"/>
    </xf>
    <xf numFmtId="3" fontId="9" fillId="33" borderId="12" xfId="0" applyNumberFormat="1" applyFont="1" applyFill="1" applyBorder="1" applyAlignment="1">
      <alignment horizontal="center" vertical="center" wrapText="1"/>
    </xf>
    <xf numFmtId="3" fontId="41" fillId="33" borderId="12" xfId="0" applyNumberFormat="1" applyFont="1" applyFill="1" applyBorder="1" applyAlignment="1">
      <alignment vertical="center" wrapText="1"/>
    </xf>
    <xf numFmtId="0" fontId="34" fillId="33" borderId="12" xfId="0" applyFont="1" applyFill="1" applyBorder="1" applyAlignment="1">
      <alignment horizontal="left" wrapText="1"/>
    </xf>
    <xf numFmtId="0" fontId="34" fillId="33" borderId="12" xfId="0" applyFont="1" applyFill="1" applyBorder="1" applyAlignment="1">
      <alignment wrapText="1"/>
    </xf>
    <xf numFmtId="0" fontId="34" fillId="33" borderId="12" xfId="0" applyFont="1" applyFill="1" applyBorder="1" applyAlignment="1">
      <alignment horizontal="center" wrapText="1"/>
    </xf>
    <xf numFmtId="3" fontId="34" fillId="33" borderId="12" xfId="0" applyNumberFormat="1" applyFont="1" applyFill="1" applyBorder="1" applyAlignment="1">
      <alignment horizontal="right" vertical="center" wrapText="1"/>
    </xf>
    <xf numFmtId="0" fontId="36" fillId="33" borderId="12" xfId="0" applyFont="1" applyFill="1" applyBorder="1" applyAlignment="1">
      <alignment horizontal="center" wrapText="1"/>
    </xf>
    <xf numFmtId="0" fontId="70" fillId="33" borderId="12" xfId="0" applyFont="1" applyFill="1" applyBorder="1" applyAlignment="1">
      <alignment horizontal="left"/>
    </xf>
    <xf numFmtId="0" fontId="0" fillId="33" borderId="12" xfId="0" applyFont="1" applyFill="1" applyBorder="1" applyAlignment="1">
      <alignment horizontal="center"/>
    </xf>
    <xf numFmtId="0" fontId="34" fillId="33" borderId="12" xfId="0" applyFont="1" applyFill="1" applyBorder="1" applyAlignment="1">
      <alignment horizontal="left" vertical="center" wrapText="1"/>
    </xf>
    <xf numFmtId="0" fontId="34" fillId="33" borderId="12" xfId="0" applyFont="1" applyFill="1" applyBorder="1" applyAlignment="1">
      <alignment horizontal="center" vertical="center"/>
    </xf>
    <xf numFmtId="3" fontId="45" fillId="33" borderId="12" xfId="0" applyNumberFormat="1" applyFont="1" applyFill="1" applyBorder="1" applyAlignment="1">
      <alignment vertical="center" wrapText="1"/>
    </xf>
    <xf numFmtId="0" fontId="34" fillId="33" borderId="12" xfId="0" applyFont="1" applyFill="1" applyBorder="1" applyAlignment="1">
      <alignment vertical="center"/>
    </xf>
    <xf numFmtId="0" fontId="9" fillId="33" borderId="12" xfId="0" applyFont="1" applyFill="1" applyBorder="1" applyAlignment="1">
      <alignment horizontal="center" vertical="center"/>
    </xf>
    <xf numFmtId="3" fontId="10" fillId="33" borderId="12" xfId="0" applyNumberFormat="1" applyFont="1" applyFill="1" applyBorder="1" applyAlignment="1">
      <alignment horizontal="right" vertical="center"/>
    </xf>
    <xf numFmtId="1" fontId="34" fillId="33" borderId="12" xfId="0" applyNumberFormat="1" applyFont="1" applyFill="1" applyBorder="1" applyAlignment="1">
      <alignment horizontal="center" vertical="center"/>
    </xf>
    <xf numFmtId="0" fontId="34" fillId="33" borderId="12" xfId="0" applyFont="1" applyFill="1" applyBorder="1" applyAlignment="1">
      <alignment horizontal="center" vertical="center" wrapText="1"/>
    </xf>
    <xf numFmtId="0" fontId="10" fillId="33" borderId="12" xfId="0" applyFont="1" applyFill="1" applyBorder="1" applyAlignment="1">
      <alignment horizontal="right" vertical="center" wrapText="1"/>
    </xf>
    <xf numFmtId="0" fontId="40" fillId="33" borderId="12" xfId="0" applyFont="1" applyFill="1" applyBorder="1" applyAlignment="1">
      <alignment horizontal="center" vertical="center"/>
    </xf>
    <xf numFmtId="3" fontId="34" fillId="33" borderId="12" xfId="0" applyNumberFormat="1" applyFont="1" applyFill="1" applyBorder="1" applyAlignment="1">
      <alignment horizontal="right" vertical="center"/>
    </xf>
    <xf numFmtId="0" fontId="40" fillId="33" borderId="12" xfId="0" applyFont="1" applyFill="1" applyBorder="1" applyAlignment="1">
      <alignment horizontal="center" vertical="center" wrapText="1"/>
    </xf>
    <xf numFmtId="0" fontId="41" fillId="33" borderId="12" xfId="0" applyFont="1" applyFill="1" applyBorder="1" applyAlignment="1">
      <alignment vertical="center" wrapText="1"/>
    </xf>
    <xf numFmtId="0" fontId="41" fillId="33" borderId="12" xfId="0" applyFont="1" applyFill="1" applyBorder="1" applyAlignment="1">
      <alignment horizontal="center" vertical="center"/>
    </xf>
    <xf numFmtId="0" fontId="34" fillId="33" borderId="12" xfId="0" applyFont="1" applyFill="1" applyBorder="1" applyAlignment="1">
      <alignment horizontal="right" vertical="center" wrapText="1"/>
    </xf>
    <xf numFmtId="1" fontId="34" fillId="37" borderId="12" xfId="0" applyNumberFormat="1" applyFont="1" applyFill="1" applyBorder="1" applyAlignment="1">
      <alignment horizontal="center" vertical="center" wrapText="1"/>
    </xf>
    <xf numFmtId="0" fontId="31" fillId="37" borderId="0" xfId="0" applyFont="1" applyFill="1" applyBorder="1" applyAlignment="1">
      <alignment wrapText="1"/>
    </xf>
    <xf numFmtId="0" fontId="32" fillId="37" borderId="0" xfId="0" applyFont="1" applyFill="1" applyBorder="1" applyAlignment="1">
      <alignment wrapText="1"/>
    </xf>
    <xf numFmtId="0" fontId="32" fillId="37" borderId="0" xfId="0" applyFont="1" applyFill="1" applyBorder="1" applyAlignment="1">
      <alignment horizontal="left" wrapText="1"/>
    </xf>
    <xf numFmtId="0" fontId="32" fillId="37" borderId="0" xfId="0" applyFont="1" applyFill="1" applyBorder="1" applyAlignment="1">
      <alignment vertical="top" wrapText="1"/>
    </xf>
    <xf numFmtId="0" fontId="36" fillId="37" borderId="0" xfId="0" applyFont="1" applyFill="1" applyBorder="1" applyAlignment="1">
      <alignment wrapText="1"/>
    </xf>
    <xf numFmtId="0" fontId="36" fillId="33" borderId="0" xfId="0" applyFont="1" applyFill="1" applyBorder="1" applyAlignment="1">
      <alignment horizontal="left" wrapText="1"/>
    </xf>
    <xf numFmtId="0" fontId="9" fillId="33" borderId="0" xfId="0" applyFont="1" applyFill="1" applyBorder="1" applyAlignment="1">
      <alignment wrapText="1"/>
    </xf>
    <xf numFmtId="0" fontId="34" fillId="33" borderId="0" xfId="0" applyFont="1" applyFill="1" applyBorder="1" applyAlignment="1">
      <alignment wrapText="1"/>
    </xf>
    <xf numFmtId="0" fontId="31" fillId="33" borderId="0" xfId="0" applyFont="1" applyFill="1" applyBorder="1" applyAlignment="1">
      <alignment/>
    </xf>
    <xf numFmtId="0" fontId="32" fillId="33" borderId="0" xfId="0" applyFont="1" applyFill="1" applyBorder="1" applyAlignment="1">
      <alignment/>
    </xf>
    <xf numFmtId="3" fontId="10" fillId="0" borderId="0" xfId="0" applyNumberFormat="1" applyFont="1" applyFill="1" applyBorder="1" applyAlignment="1">
      <alignment horizontal="right" vertical="center" wrapText="1"/>
    </xf>
    <xf numFmtId="0" fontId="10" fillId="0" borderId="0" xfId="0" applyFont="1" applyFill="1" applyBorder="1" applyAlignment="1">
      <alignment wrapText="1"/>
    </xf>
    <xf numFmtId="3" fontId="10" fillId="0" borderId="0" xfId="0" applyNumberFormat="1" applyFont="1" applyFill="1" applyBorder="1" applyAlignment="1">
      <alignment horizontal="right" wrapText="1"/>
    </xf>
    <xf numFmtId="207" fontId="10" fillId="0" borderId="0" xfId="72" applyNumberFormat="1" applyFont="1" applyFill="1" applyBorder="1" applyAlignment="1">
      <alignment wrapText="1"/>
    </xf>
    <xf numFmtId="3" fontId="31" fillId="0" borderId="0" xfId="0" applyNumberFormat="1" applyFont="1" applyFill="1" applyBorder="1" applyAlignment="1">
      <alignment/>
    </xf>
    <xf numFmtId="0" fontId="10" fillId="0" borderId="0" xfId="0" applyFont="1" applyFill="1" applyBorder="1" applyAlignment="1">
      <alignment horizontal="left" wrapText="1"/>
    </xf>
    <xf numFmtId="0" fontId="31" fillId="0" borderId="0" xfId="0" applyFont="1" applyFill="1" applyBorder="1" applyAlignment="1">
      <alignment horizontal="left" wrapText="1"/>
    </xf>
    <xf numFmtId="0" fontId="47" fillId="0" borderId="12" xfId="0" applyFont="1" applyFill="1" applyBorder="1" applyAlignment="1">
      <alignment horizontal="left" wrapText="1"/>
    </xf>
    <xf numFmtId="0" fontId="47" fillId="0" borderId="12" xfId="0" applyFont="1" applyFill="1" applyBorder="1" applyAlignment="1">
      <alignment horizontal="left" vertical="center" wrapText="1"/>
    </xf>
    <xf numFmtId="0" fontId="0" fillId="0" borderId="0" xfId="0" applyFont="1" applyAlignment="1">
      <alignment/>
    </xf>
    <xf numFmtId="0" fontId="22" fillId="0" borderId="0" xfId="0" applyFont="1" applyAlignment="1">
      <alignment/>
    </xf>
    <xf numFmtId="0" fontId="9" fillId="0" borderId="12" xfId="0" applyFont="1" applyFill="1" applyBorder="1" applyAlignment="1">
      <alignment horizontal="center" wrapText="1"/>
    </xf>
    <xf numFmtId="1" fontId="9" fillId="0" borderId="13" xfId="0" applyNumberFormat="1" applyFont="1" applyFill="1" applyBorder="1" applyAlignment="1">
      <alignment horizontal="center" vertical="center" wrapText="1"/>
    </xf>
    <xf numFmtId="3" fontId="9" fillId="0" borderId="13" xfId="0" applyNumberFormat="1" applyFont="1" applyFill="1" applyBorder="1" applyAlignment="1">
      <alignment vertical="center" wrapText="1"/>
    </xf>
    <xf numFmtId="0" fontId="0" fillId="0" borderId="0" xfId="0" applyFont="1" applyFill="1" applyAlignment="1">
      <alignment/>
    </xf>
    <xf numFmtId="3" fontId="50" fillId="0" borderId="12" xfId="0" applyNumberFormat="1" applyFont="1" applyFill="1" applyBorder="1" applyAlignment="1">
      <alignment vertical="center" wrapText="1"/>
    </xf>
    <xf numFmtId="0" fontId="49" fillId="0" borderId="12" xfId="0" applyNumberFormat="1" applyFont="1" applyFill="1" applyBorder="1" applyAlignment="1">
      <alignment horizontal="center" vertical="center" wrapText="1"/>
    </xf>
    <xf numFmtId="0" fontId="47"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left" wrapText="1"/>
    </xf>
    <xf numFmtId="3" fontId="9" fillId="0" borderId="12" xfId="0" applyNumberFormat="1" applyFont="1" applyFill="1" applyBorder="1" applyAlignment="1">
      <alignment horizontal="center" wrapText="1"/>
    </xf>
    <xf numFmtId="3" fontId="34" fillId="0" borderId="12" xfId="0" applyNumberFormat="1" applyFont="1" applyFill="1" applyBorder="1" applyAlignment="1">
      <alignment horizontal="right" wrapText="1"/>
    </xf>
    <xf numFmtId="0" fontId="9" fillId="0" borderId="12" xfId="0" applyFont="1" applyFill="1" applyBorder="1" applyAlignment="1">
      <alignment wrapText="1"/>
    </xf>
    <xf numFmtId="3" fontId="50" fillId="0" borderId="12" xfId="0" applyNumberFormat="1" applyFont="1" applyFill="1" applyBorder="1" applyAlignment="1">
      <alignment horizontal="left" vertical="center" wrapText="1"/>
    </xf>
    <xf numFmtId="3" fontId="49" fillId="0" borderId="12" xfId="0" applyNumberFormat="1" applyFont="1" applyFill="1" applyBorder="1" applyAlignment="1">
      <alignment horizontal="left" vertical="center" wrapText="1"/>
    </xf>
    <xf numFmtId="0" fontId="32" fillId="0" borderId="12" xfId="0" applyFont="1" applyFill="1" applyBorder="1" applyAlignment="1" applyProtection="1">
      <alignment vertical="center" wrapText="1"/>
      <protection locked="0"/>
    </xf>
    <xf numFmtId="0" fontId="9" fillId="0" borderId="12" xfId="0" applyFont="1" applyFill="1" applyBorder="1" applyAlignment="1" applyProtection="1">
      <alignment horizontal="center" vertical="center" wrapText="1"/>
      <protection locked="0"/>
    </xf>
    <xf numFmtId="3" fontId="34" fillId="0" borderId="12" xfId="0" applyNumberFormat="1" applyFont="1" applyFill="1" applyBorder="1" applyAlignment="1" applyProtection="1">
      <alignment horizontal="right" vertical="center" wrapText="1"/>
      <protection locked="0"/>
    </xf>
    <xf numFmtId="0" fontId="45" fillId="0" borderId="12" xfId="0" applyFont="1" applyFill="1" applyBorder="1" applyAlignment="1" applyProtection="1">
      <alignment horizontal="center" vertical="center" wrapText="1"/>
      <protection locked="0"/>
    </xf>
    <xf numFmtId="1" fontId="34" fillId="33" borderId="12" xfId="0" applyNumberFormat="1" applyFont="1" applyFill="1" applyBorder="1" applyAlignment="1">
      <alignment horizontal="left" vertical="center" wrapText="1"/>
    </xf>
    <xf numFmtId="3" fontId="41" fillId="33" borderId="12" xfId="0" applyNumberFormat="1" applyFont="1" applyFill="1" applyBorder="1" applyAlignment="1">
      <alignment horizontal="center" vertical="center" wrapText="1"/>
    </xf>
    <xf numFmtId="0" fontId="36" fillId="33" borderId="12" xfId="0" applyFont="1" applyFill="1" applyBorder="1" applyAlignment="1">
      <alignment horizontal="center" vertical="center" wrapText="1"/>
    </xf>
    <xf numFmtId="1" fontId="36" fillId="0" borderId="12" xfId="0" applyNumberFormat="1" applyFont="1" applyFill="1" applyBorder="1" applyAlignment="1">
      <alignment horizontal="center" vertical="center" wrapText="1"/>
    </xf>
    <xf numFmtId="3" fontId="95" fillId="0" borderId="0" xfId="0" applyNumberFormat="1" applyFont="1" applyFill="1" applyBorder="1" applyAlignment="1">
      <alignment wrapText="1"/>
    </xf>
    <xf numFmtId="0" fontId="22" fillId="0" borderId="0" xfId="0" applyFont="1" applyFill="1" applyAlignment="1">
      <alignment/>
    </xf>
    <xf numFmtId="0" fontId="22" fillId="36" borderId="0" xfId="0" applyFont="1" applyFill="1" applyAlignment="1">
      <alignment/>
    </xf>
    <xf numFmtId="3" fontId="31" fillId="38" borderId="0" xfId="0" applyNumberFormat="1" applyFont="1" applyFill="1" applyBorder="1" applyAlignment="1">
      <alignment wrapText="1"/>
    </xf>
    <xf numFmtId="0" fontId="45" fillId="0" borderId="12" xfId="0" applyNumberFormat="1" applyFont="1" applyFill="1" applyBorder="1" applyAlignment="1">
      <alignment horizontal="center" vertical="center" wrapText="1"/>
    </xf>
    <xf numFmtId="14" fontId="96" fillId="35" borderId="0" xfId="0" applyNumberFormat="1" applyFont="1" applyFill="1" applyBorder="1" applyAlignment="1">
      <alignment wrapText="1"/>
    </xf>
    <xf numFmtId="3" fontId="34" fillId="0" borderId="14" xfId="0" applyNumberFormat="1" applyFont="1" applyFill="1" applyBorder="1" applyAlignment="1">
      <alignment horizontal="right" vertical="center" wrapText="1"/>
    </xf>
    <xf numFmtId="3" fontId="34" fillId="0" borderId="14" xfId="0" applyNumberFormat="1" applyFont="1" applyFill="1" applyBorder="1" applyAlignment="1">
      <alignment horizontal="right" vertical="center"/>
    </xf>
    <xf numFmtId="3" fontId="34" fillId="33" borderId="12" xfId="0" applyNumberFormat="1" applyFont="1" applyFill="1" applyBorder="1" applyAlignment="1">
      <alignment horizontal="left" vertical="center" wrapText="1"/>
    </xf>
    <xf numFmtId="3" fontId="10" fillId="33" borderId="12" xfId="0" applyNumberFormat="1" applyFont="1" applyFill="1" applyBorder="1" applyAlignment="1">
      <alignment horizontal="left" vertical="center" wrapText="1"/>
    </xf>
    <xf numFmtId="0" fontId="34" fillId="0" borderId="12" xfId="0" applyFont="1" applyFill="1" applyBorder="1" applyAlignment="1">
      <alignment horizontal="right" vertical="center"/>
    </xf>
    <xf numFmtId="0" fontId="36" fillId="0" borderId="12" xfId="0" applyFont="1" applyFill="1" applyBorder="1" applyAlignment="1">
      <alignment horizontal="left"/>
    </xf>
    <xf numFmtId="0" fontId="49" fillId="0" borderId="12" xfId="0" applyFont="1" applyFill="1" applyBorder="1" applyAlignment="1">
      <alignment vertical="center" wrapText="1"/>
    </xf>
    <xf numFmtId="0" fontId="41" fillId="0" borderId="12" xfId="0" applyFont="1" applyFill="1" applyBorder="1" applyAlignment="1">
      <alignment horizontal="left" vertical="center" wrapText="1"/>
    </xf>
    <xf numFmtId="0" fontId="41" fillId="0" borderId="12" xfId="0" applyFont="1" applyFill="1" applyBorder="1" applyAlignment="1">
      <alignment vertical="center" wrapText="1"/>
    </xf>
    <xf numFmtId="0" fontId="45" fillId="0" borderId="12" xfId="0" applyFont="1" applyFill="1" applyBorder="1" applyAlignment="1">
      <alignment vertical="center" wrapText="1"/>
    </xf>
    <xf numFmtId="0" fontId="45" fillId="0" borderId="12" xfId="0" applyFont="1" applyFill="1" applyBorder="1" applyAlignment="1">
      <alignment horizontal="left" vertical="top" wrapText="1"/>
    </xf>
    <xf numFmtId="0" fontId="45" fillId="0" borderId="12" xfId="0" applyFont="1" applyFill="1" applyBorder="1" applyAlignment="1">
      <alignment vertical="top" wrapText="1"/>
    </xf>
    <xf numFmtId="0" fontId="47" fillId="0" borderId="12" xfId="0" applyFont="1" applyFill="1" applyBorder="1" applyAlignment="1">
      <alignment vertical="center" wrapText="1"/>
    </xf>
    <xf numFmtId="3" fontId="34" fillId="34" borderId="12" xfId="0" applyNumberFormat="1" applyFont="1" applyFill="1" applyBorder="1" applyAlignment="1">
      <alignment horizontal="right" vertical="center"/>
    </xf>
    <xf numFmtId="0" fontId="53" fillId="0" borderId="11" xfId="0" applyFont="1" applyFill="1" applyBorder="1" applyAlignment="1">
      <alignment horizontal="center" vertical="center" wrapText="1"/>
    </xf>
    <xf numFmtId="3" fontId="34" fillId="34" borderId="11" xfId="0" applyNumberFormat="1" applyFont="1" applyFill="1" applyBorder="1" applyAlignment="1">
      <alignment horizontal="center" vertical="center" wrapText="1"/>
    </xf>
    <xf numFmtId="0" fontId="97" fillId="0" borderId="11" xfId="0" applyFont="1" applyFill="1" applyBorder="1" applyAlignment="1">
      <alignment horizontal="center" vertical="center" wrapText="1"/>
    </xf>
    <xf numFmtId="3" fontId="98" fillId="34" borderId="11" xfId="0" applyNumberFormat="1" applyFont="1" applyFill="1" applyBorder="1" applyAlignment="1">
      <alignment horizontal="center" vertical="center" wrapText="1"/>
    </xf>
    <xf numFmtId="3" fontId="99" fillId="0" borderId="12" xfId="0" applyNumberFormat="1" applyFont="1" applyFill="1" applyBorder="1" applyAlignment="1">
      <alignment horizontal="right" vertical="center" wrapText="1"/>
    </xf>
    <xf numFmtId="3" fontId="99" fillId="0" borderId="12" xfId="0" applyNumberFormat="1" applyFont="1" applyFill="1" applyBorder="1" applyAlignment="1">
      <alignment horizontal="right" vertical="center"/>
    </xf>
    <xf numFmtId="3" fontId="100" fillId="0" borderId="12" xfId="0" applyNumberFormat="1" applyFont="1" applyFill="1" applyBorder="1" applyAlignment="1">
      <alignment horizontal="right" vertical="center"/>
    </xf>
    <xf numFmtId="3" fontId="45" fillId="0" borderId="12" xfId="0" applyNumberFormat="1" applyFont="1" applyFill="1" applyBorder="1" applyAlignment="1">
      <alignment horizontal="center" vertical="center" wrapText="1"/>
    </xf>
    <xf numFmtId="3" fontId="48" fillId="0" borderId="12" xfId="0" applyNumberFormat="1" applyFont="1" applyFill="1" applyBorder="1" applyAlignment="1">
      <alignment horizontal="center" vertical="center" wrapText="1"/>
    </xf>
    <xf numFmtId="0" fontId="10" fillId="0" borderId="0" xfId="0" applyFont="1" applyFill="1" applyBorder="1" applyAlignment="1">
      <alignment vertical="center"/>
    </xf>
    <xf numFmtId="0" fontId="37" fillId="0" borderId="0"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vertical="center" wrapText="1"/>
    </xf>
    <xf numFmtId="0" fontId="31" fillId="34" borderId="0" xfId="0" applyFont="1" applyFill="1" applyBorder="1" applyAlignment="1">
      <alignment vertical="center" wrapText="1"/>
    </xf>
    <xf numFmtId="0" fontId="31" fillId="37" borderId="0" xfId="0" applyFont="1" applyFill="1" applyBorder="1" applyAlignment="1">
      <alignment vertical="center" wrapText="1"/>
    </xf>
    <xf numFmtId="3" fontId="31" fillId="0" borderId="0" xfId="0" applyNumberFormat="1" applyFont="1" applyFill="1" applyBorder="1" applyAlignment="1">
      <alignment vertical="center" wrapText="1"/>
    </xf>
    <xf numFmtId="0" fontId="31" fillId="35" borderId="0" xfId="0" applyFont="1" applyFill="1" applyBorder="1" applyAlignment="1">
      <alignment vertical="center" wrapText="1"/>
    </xf>
    <xf numFmtId="0" fontId="31" fillId="36" borderId="0" xfId="0" applyFont="1" applyFill="1" applyBorder="1" applyAlignment="1">
      <alignment vertical="center" wrapText="1"/>
    </xf>
    <xf numFmtId="3" fontId="31" fillId="38" borderId="0" xfId="0" applyNumberFormat="1" applyFont="1" applyFill="1" applyBorder="1" applyAlignment="1">
      <alignment vertical="center" wrapText="1"/>
    </xf>
    <xf numFmtId="1" fontId="36" fillId="33" borderId="12" xfId="0" applyNumberFormat="1" applyFont="1" applyFill="1" applyBorder="1" applyAlignment="1">
      <alignment horizontal="center" vertical="center" wrapText="1"/>
    </xf>
    <xf numFmtId="0" fontId="31" fillId="33" borderId="0" xfId="0" applyFont="1" applyFill="1" applyBorder="1" applyAlignment="1">
      <alignment vertical="center" wrapText="1"/>
    </xf>
    <xf numFmtId="3" fontId="10" fillId="0" borderId="0" xfId="0" applyNumberFormat="1" applyFont="1" applyFill="1" applyBorder="1" applyAlignment="1">
      <alignment vertical="center" wrapText="1"/>
    </xf>
    <xf numFmtId="3" fontId="101" fillId="0" borderId="0" xfId="0" applyNumberFormat="1" applyFont="1" applyFill="1" applyBorder="1" applyAlignment="1">
      <alignment vertical="center" wrapText="1"/>
    </xf>
    <xf numFmtId="3" fontId="36" fillId="33" borderId="12" xfId="0" applyNumberFormat="1" applyFont="1" applyFill="1" applyBorder="1" applyAlignment="1">
      <alignment vertical="center" wrapText="1"/>
    </xf>
    <xf numFmtId="0" fontId="32" fillId="0" borderId="0" xfId="0" applyFont="1" applyFill="1" applyBorder="1" applyAlignment="1">
      <alignment vertical="center" wrapText="1"/>
    </xf>
    <xf numFmtId="0" fontId="32" fillId="33" borderId="0" xfId="0" applyFont="1" applyFill="1" applyBorder="1" applyAlignment="1">
      <alignment vertical="center" wrapText="1"/>
    </xf>
    <xf numFmtId="0" fontId="36" fillId="0" borderId="0" xfId="0" applyFont="1" applyFill="1" applyBorder="1" applyAlignment="1">
      <alignment vertical="center" wrapText="1"/>
    </xf>
    <xf numFmtId="0" fontId="10" fillId="0" borderId="0" xfId="0" applyFont="1" applyFill="1" applyBorder="1" applyAlignment="1">
      <alignment vertical="center" wrapText="1"/>
    </xf>
    <xf numFmtId="3" fontId="32" fillId="0" borderId="12" xfId="0" applyNumberFormat="1" applyFont="1" applyFill="1" applyBorder="1" applyAlignment="1">
      <alignment vertical="center" wrapText="1"/>
    </xf>
    <xf numFmtId="0" fontId="41" fillId="0" borderId="12" xfId="0" applyNumberFormat="1" applyFont="1" applyFill="1" applyBorder="1" applyAlignment="1">
      <alignment horizontal="center" vertical="center" wrapText="1"/>
    </xf>
    <xf numFmtId="0" fontId="32" fillId="37" borderId="0" xfId="0" applyFont="1" applyFill="1" applyBorder="1" applyAlignment="1">
      <alignment vertical="center" wrapText="1"/>
    </xf>
    <xf numFmtId="0" fontId="31" fillId="0" borderId="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33" borderId="0" xfId="0" applyFont="1" applyFill="1" applyBorder="1" applyAlignment="1">
      <alignment horizontal="left" vertical="center" wrapText="1"/>
    </xf>
    <xf numFmtId="0" fontId="36" fillId="33" borderId="12" xfId="0" applyFont="1" applyFill="1" applyBorder="1" applyAlignment="1">
      <alignment horizontal="left" vertical="center" wrapText="1"/>
    </xf>
    <xf numFmtId="0" fontId="34" fillId="33" borderId="12" xfId="0" applyFont="1" applyFill="1" applyBorder="1" applyAlignment="1">
      <alignment vertical="center" wrapText="1"/>
    </xf>
    <xf numFmtId="0" fontId="36" fillId="0" borderId="0" xfId="0" applyFont="1" applyFill="1" applyBorder="1" applyAlignment="1">
      <alignment horizontal="left" vertical="center" wrapText="1"/>
    </xf>
    <xf numFmtId="0" fontId="36" fillId="33" borderId="0" xfId="0" applyFont="1" applyFill="1" applyBorder="1" applyAlignment="1">
      <alignment horizontal="left" vertical="center" wrapText="1"/>
    </xf>
    <xf numFmtId="0" fontId="32" fillId="37" borderId="0" xfId="0" applyFont="1" applyFill="1" applyBorder="1" applyAlignment="1">
      <alignment horizontal="left" vertical="center" wrapText="1"/>
    </xf>
    <xf numFmtId="0" fontId="34" fillId="0" borderId="12" xfId="0" applyFont="1" applyFill="1" applyBorder="1" applyAlignment="1">
      <alignment horizontal="left" vertical="center"/>
    </xf>
    <xf numFmtId="0" fontId="36" fillId="0" borderId="12" xfId="0" applyFont="1" applyFill="1" applyBorder="1" applyAlignment="1">
      <alignment horizontal="left" vertical="center"/>
    </xf>
    <xf numFmtId="0" fontId="10" fillId="0" borderId="12" xfId="0" applyFont="1" applyFill="1" applyBorder="1" applyAlignment="1">
      <alignment horizontal="left" vertical="center"/>
    </xf>
    <xf numFmtId="0" fontId="32" fillId="0" borderId="12" xfId="0" applyFont="1" applyFill="1" applyBorder="1" applyAlignment="1">
      <alignment horizontal="center" vertical="center"/>
    </xf>
    <xf numFmtId="0" fontId="22" fillId="0" borderId="0" xfId="0" applyFont="1" applyFill="1" applyAlignment="1">
      <alignment vertical="center"/>
    </xf>
    <xf numFmtId="0" fontId="22" fillId="0" borderId="0" xfId="0" applyFont="1" applyAlignment="1">
      <alignment vertical="center"/>
    </xf>
    <xf numFmtId="0" fontId="102" fillId="0" borderId="0" xfId="0" applyFont="1" applyAlignment="1">
      <alignment vertical="center"/>
    </xf>
    <xf numFmtId="0" fontId="22" fillId="36" borderId="0" xfId="0" applyFont="1" applyFill="1" applyAlignment="1">
      <alignment vertical="center"/>
    </xf>
    <xf numFmtId="0" fontId="36" fillId="0" borderId="12" xfId="0" applyFont="1" applyFill="1" applyBorder="1" applyAlignment="1">
      <alignment horizontal="center" vertical="center" wrapText="1"/>
    </xf>
    <xf numFmtId="0" fontId="46" fillId="33" borderId="12" xfId="0" applyFont="1" applyFill="1" applyBorder="1" applyAlignment="1">
      <alignment vertical="center"/>
    </xf>
    <xf numFmtId="0" fontId="70" fillId="33" borderId="12" xfId="0" applyFont="1" applyFill="1" applyBorder="1" applyAlignment="1">
      <alignment vertical="center"/>
    </xf>
    <xf numFmtId="0" fontId="0" fillId="33" borderId="12" xfId="0" applyFont="1" applyFill="1" applyBorder="1" applyAlignment="1">
      <alignment horizontal="center" vertical="center"/>
    </xf>
    <xf numFmtId="0" fontId="36" fillId="33" borderId="0" xfId="0" applyFont="1" applyFill="1" applyBorder="1" applyAlignment="1">
      <alignment vertical="center" wrapText="1"/>
    </xf>
    <xf numFmtId="0" fontId="36" fillId="33" borderId="12" xfId="0" applyFont="1" applyFill="1" applyBorder="1" applyAlignment="1">
      <alignment vertical="center"/>
    </xf>
    <xf numFmtId="3" fontId="95" fillId="0" borderId="0" xfId="0" applyNumberFormat="1" applyFont="1" applyFill="1" applyBorder="1" applyAlignment="1">
      <alignment vertical="center" wrapText="1"/>
    </xf>
    <xf numFmtId="3" fontId="103" fillId="0" borderId="0" xfId="0" applyNumberFormat="1" applyFont="1" applyFill="1" applyBorder="1" applyAlignment="1">
      <alignment vertical="center" wrapText="1"/>
    </xf>
    <xf numFmtId="14" fontId="96" fillId="35" borderId="0" xfId="0" applyNumberFormat="1" applyFont="1" applyFill="1" applyBorder="1" applyAlignment="1">
      <alignment vertical="center" wrapText="1"/>
    </xf>
    <xf numFmtId="1" fontId="34" fillId="0" borderId="12" xfId="0" applyNumberFormat="1" applyFont="1" applyFill="1" applyBorder="1" applyAlignment="1">
      <alignment horizontal="left" vertical="center" wrapText="1"/>
    </xf>
    <xf numFmtId="3" fontId="54" fillId="0" borderId="12" xfId="0" applyNumberFormat="1" applyFont="1" applyFill="1" applyBorder="1" applyAlignment="1">
      <alignment horizontal="left" vertical="center" wrapText="1"/>
    </xf>
    <xf numFmtId="0" fontId="9" fillId="0" borderId="0" xfId="0" applyFont="1" applyFill="1" applyBorder="1" applyAlignment="1">
      <alignment vertical="center" wrapText="1"/>
    </xf>
    <xf numFmtId="0" fontId="9" fillId="33" borderId="0" xfId="0" applyFont="1" applyFill="1" applyBorder="1" applyAlignment="1">
      <alignment vertical="center" wrapText="1"/>
    </xf>
    <xf numFmtId="0" fontId="34" fillId="0" borderId="0" xfId="0" applyFont="1" applyFill="1" applyBorder="1" applyAlignment="1">
      <alignment vertical="center" wrapText="1"/>
    </xf>
    <xf numFmtId="0" fontId="34" fillId="33" borderId="0" xfId="0" applyFont="1" applyFill="1" applyBorder="1" applyAlignment="1">
      <alignment vertical="center" wrapText="1"/>
    </xf>
    <xf numFmtId="0" fontId="0" fillId="0" borderId="0" xfId="0" applyFont="1" applyFill="1" applyAlignment="1">
      <alignment vertical="center"/>
    </xf>
    <xf numFmtId="0" fontId="0" fillId="0" borderId="0" xfId="0" applyFont="1" applyAlignment="1">
      <alignment vertical="center"/>
    </xf>
    <xf numFmtId="3" fontId="32" fillId="0" borderId="0" xfId="0" applyNumberFormat="1" applyFont="1" applyFill="1" applyBorder="1" applyAlignment="1">
      <alignment vertical="center" wrapText="1"/>
    </xf>
    <xf numFmtId="0" fontId="31" fillId="33" borderId="0" xfId="0" applyFont="1" applyFill="1" applyBorder="1" applyAlignment="1">
      <alignment vertical="center"/>
    </xf>
    <xf numFmtId="0" fontId="36" fillId="37" borderId="0" xfId="0" applyFont="1" applyFill="1" applyBorder="1" applyAlignment="1">
      <alignment vertical="center" wrapText="1"/>
    </xf>
    <xf numFmtId="0" fontId="96" fillId="0" borderId="0" xfId="0" applyFont="1" applyFill="1" applyBorder="1" applyAlignment="1">
      <alignment vertical="center" wrapText="1"/>
    </xf>
    <xf numFmtId="1" fontId="36" fillId="37" borderId="12" xfId="0" applyNumberFormat="1" applyFont="1" applyFill="1" applyBorder="1" applyAlignment="1">
      <alignment horizontal="center" vertical="center" wrapText="1"/>
    </xf>
    <xf numFmtId="207" fontId="10" fillId="0" borderId="0" xfId="72" applyNumberFormat="1" applyFont="1" applyFill="1" applyBorder="1" applyAlignment="1">
      <alignment vertical="center" wrapText="1"/>
    </xf>
    <xf numFmtId="3" fontId="31" fillId="0" borderId="0" xfId="0" applyNumberFormat="1" applyFont="1" applyFill="1" applyBorder="1" applyAlignment="1">
      <alignment vertical="center"/>
    </xf>
    <xf numFmtId="0" fontId="32" fillId="0" borderId="0" xfId="0" applyFont="1" applyFill="1" applyBorder="1" applyAlignment="1">
      <alignment vertical="center"/>
    </xf>
    <xf numFmtId="0" fontId="32" fillId="33" borderId="0" xfId="0" applyFont="1" applyFill="1" applyBorder="1" applyAlignment="1">
      <alignment vertical="center"/>
    </xf>
    <xf numFmtId="0" fontId="36" fillId="0" borderId="0" xfId="0" applyFont="1" applyFill="1" applyBorder="1" applyAlignment="1">
      <alignment vertical="center"/>
    </xf>
    <xf numFmtId="0" fontId="32" fillId="0" borderId="0" xfId="0" applyFont="1" applyFill="1" applyAlignment="1">
      <alignment vertical="center"/>
    </xf>
    <xf numFmtId="3" fontId="36" fillId="33" borderId="12" xfId="0" applyNumberFormat="1" applyFont="1" applyFill="1" applyBorder="1" applyAlignment="1">
      <alignment horizontal="left" vertical="center" wrapText="1"/>
    </xf>
    <xf numFmtId="3" fontId="34" fillId="33" borderId="12" xfId="0" applyNumberFormat="1" applyFont="1" applyFill="1" applyBorder="1" applyAlignment="1">
      <alignment horizontal="left" vertical="center" wrapText="1"/>
    </xf>
    <xf numFmtId="1" fontId="34" fillId="0" borderId="15" xfId="0" applyNumberFormat="1" applyFont="1" applyFill="1" applyBorder="1" applyAlignment="1">
      <alignment horizontal="center" vertical="center"/>
    </xf>
    <xf numFmtId="3" fontId="10" fillId="0" borderId="15" xfId="0" applyNumberFormat="1" applyFont="1" applyFill="1" applyBorder="1" applyAlignment="1">
      <alignment horizontal="center" vertical="center"/>
    </xf>
    <xf numFmtId="3" fontId="34" fillId="0" borderId="15" xfId="0" applyNumberFormat="1" applyFont="1" applyFill="1" applyBorder="1" applyAlignment="1">
      <alignment horizontal="center" vertical="center"/>
    </xf>
    <xf numFmtId="3" fontId="34" fillId="0" borderId="15" xfId="0" applyNumberFormat="1" applyFont="1" applyFill="1" applyBorder="1" applyAlignment="1">
      <alignment horizontal="center" vertical="center" wrapText="1"/>
    </xf>
    <xf numFmtId="3" fontId="34" fillId="0" borderId="15" xfId="0" applyNumberFormat="1" applyFont="1" applyFill="1" applyBorder="1" applyAlignment="1">
      <alignment horizontal="right" vertical="center" wrapText="1"/>
    </xf>
    <xf numFmtId="3" fontId="40" fillId="0" borderId="15" xfId="0" applyNumberFormat="1" applyFont="1" applyFill="1" applyBorder="1" applyAlignment="1">
      <alignment horizontal="center" vertical="center"/>
    </xf>
    <xf numFmtId="3" fontId="36" fillId="33" borderId="12" xfId="0" applyNumberFormat="1" applyFont="1" applyFill="1" applyBorder="1" applyAlignment="1">
      <alignment horizontal="left" vertical="center" wrapText="1"/>
    </xf>
    <xf numFmtId="3" fontId="34" fillId="37" borderId="12" xfId="0" applyNumberFormat="1" applyFont="1" applyFill="1" applyBorder="1" applyAlignment="1">
      <alignment horizontal="center" vertical="center" wrapText="1"/>
    </xf>
    <xf numFmtId="3" fontId="41" fillId="0" borderId="12" xfId="0" applyNumberFormat="1" applyFont="1" applyFill="1" applyBorder="1" applyAlignment="1">
      <alignment horizontal="center" vertical="center" wrapText="1"/>
    </xf>
    <xf numFmtId="3" fontId="34" fillId="0" borderId="12" xfId="0" applyNumberFormat="1" applyFont="1" applyFill="1" applyBorder="1" applyAlignment="1">
      <alignment horizontal="left" vertical="center" wrapText="1"/>
    </xf>
    <xf numFmtId="0" fontId="49" fillId="0" borderId="12" xfId="0" applyFont="1" applyFill="1" applyBorder="1" applyAlignment="1">
      <alignment horizontal="left" vertical="center" wrapText="1"/>
    </xf>
    <xf numFmtId="3" fontId="49" fillId="0" borderId="12" xfId="0" applyNumberFormat="1" applyFont="1" applyFill="1" applyBorder="1" applyAlignment="1">
      <alignment horizontal="left" vertical="center" wrapText="1"/>
    </xf>
    <xf numFmtId="3" fontId="9" fillId="0" borderId="12" xfId="0" applyNumberFormat="1" applyFont="1" applyFill="1" applyBorder="1" applyAlignment="1">
      <alignment horizontal="left" vertical="center" wrapText="1"/>
    </xf>
    <xf numFmtId="3" fontId="46" fillId="0" borderId="12" xfId="0" applyNumberFormat="1" applyFont="1" applyFill="1" applyBorder="1" applyAlignment="1">
      <alignment horizontal="left" vertical="center" wrapText="1"/>
    </xf>
    <xf numFmtId="0" fontId="36" fillId="0" borderId="11" xfId="0" applyFont="1" applyFill="1" applyBorder="1" applyAlignment="1">
      <alignment horizontal="center" vertical="center" wrapText="1"/>
    </xf>
    <xf numFmtId="0" fontId="32" fillId="0" borderId="12" xfId="0" applyFont="1" applyFill="1" applyBorder="1" applyAlignment="1">
      <alignment horizontal="left" vertical="center" wrapText="1"/>
    </xf>
    <xf numFmtId="3" fontId="51"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3" fontId="41" fillId="0" borderId="12" xfId="0" applyNumberFormat="1" applyFont="1" applyFill="1" applyBorder="1" applyAlignment="1">
      <alignment horizontal="center" vertical="top" wrapText="1"/>
    </xf>
    <xf numFmtId="3" fontId="41" fillId="0" borderId="13" xfId="0" applyNumberFormat="1" applyFont="1" applyFill="1" applyBorder="1" applyAlignment="1">
      <alignment horizontal="center" vertical="center" wrapText="1"/>
    </xf>
    <xf numFmtId="0" fontId="41" fillId="0" borderId="12" xfId="0" applyFont="1" applyFill="1" applyBorder="1" applyAlignment="1">
      <alignment horizontal="center" vertical="center"/>
    </xf>
    <xf numFmtId="0" fontId="41" fillId="0" borderId="12" xfId="0" applyFont="1" applyFill="1" applyBorder="1" applyAlignment="1">
      <alignment horizontal="center" vertical="center" wrapText="1"/>
    </xf>
    <xf numFmtId="3" fontId="45" fillId="0" borderId="12" xfId="0" applyNumberFormat="1" applyFont="1" applyFill="1" applyBorder="1" applyAlignment="1">
      <alignment horizontal="center" vertical="center" wrapText="1"/>
    </xf>
    <xf numFmtId="3" fontId="34" fillId="33" borderId="12" xfId="0" applyNumberFormat="1" applyFont="1" applyFill="1" applyBorder="1" applyAlignment="1">
      <alignment horizontal="left" vertical="center" wrapText="1"/>
    </xf>
    <xf numFmtId="0" fontId="49" fillId="0" borderId="12" xfId="0" applyFont="1" applyFill="1" applyBorder="1" applyAlignment="1" applyProtection="1">
      <alignment horizontal="center" vertical="center" wrapText="1"/>
      <protection locked="0"/>
    </xf>
    <xf numFmtId="0" fontId="51" fillId="0" borderId="12" xfId="0" applyFont="1" applyFill="1" applyBorder="1" applyAlignment="1" applyProtection="1">
      <alignment horizontal="center" vertical="center" wrapText="1"/>
      <protection locked="0"/>
    </xf>
    <xf numFmtId="0" fontId="32" fillId="0" borderId="12"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51" fillId="0" borderId="12" xfId="0" applyFont="1" applyFill="1" applyBorder="1" applyAlignment="1" applyProtection="1">
      <alignment horizontal="left" vertical="center" wrapText="1"/>
      <protection locked="0"/>
    </xf>
    <xf numFmtId="0" fontId="41" fillId="0" borderId="12" xfId="0" applyFont="1" applyFill="1" applyBorder="1" applyAlignment="1" applyProtection="1">
      <alignment horizontal="center" vertical="center" wrapText="1"/>
      <protection locked="0"/>
    </xf>
    <xf numFmtId="0" fontId="52" fillId="0" borderId="12" xfId="0" applyFont="1" applyFill="1" applyBorder="1" applyAlignment="1" applyProtection="1">
      <alignment horizontal="left" vertical="center" wrapText="1"/>
      <protection locked="0"/>
    </xf>
    <xf numFmtId="3" fontId="48" fillId="0" borderId="12" xfId="0" applyNumberFormat="1" applyFont="1" applyFill="1" applyBorder="1" applyAlignment="1">
      <alignment horizontal="center" vertical="center" wrapText="1"/>
    </xf>
    <xf numFmtId="0" fontId="49" fillId="0" borderId="12" xfId="0" applyFont="1" applyFill="1" applyBorder="1" applyAlignment="1">
      <alignment horizontal="left" vertical="center"/>
    </xf>
    <xf numFmtId="1" fontId="49" fillId="0" borderId="12" xfId="0" applyNumberFormat="1" applyFont="1" applyFill="1" applyBorder="1" applyAlignment="1">
      <alignment horizontal="left" vertical="center" wrapText="1"/>
    </xf>
    <xf numFmtId="0" fontId="49" fillId="0" borderId="12" xfId="0" applyFont="1" applyFill="1" applyBorder="1" applyAlignment="1">
      <alignment horizontal="center" vertical="center" wrapText="1"/>
    </xf>
    <xf numFmtId="3" fontId="34" fillId="37" borderId="12" xfId="77" applyNumberFormat="1" applyFont="1" applyFill="1" applyBorder="1" applyAlignment="1">
      <alignment horizontal="center" vertical="center" wrapText="1"/>
    </xf>
    <xf numFmtId="3" fontId="37" fillId="0" borderId="16" xfId="0" applyNumberFormat="1" applyFont="1" applyFill="1" applyBorder="1" applyAlignment="1">
      <alignment horizontal="center" vertical="center"/>
    </xf>
    <xf numFmtId="3" fontId="37" fillId="0" borderId="17" xfId="0" applyNumberFormat="1" applyFont="1" applyFill="1" applyBorder="1" applyAlignment="1">
      <alignment horizontal="center" vertical="center"/>
    </xf>
    <xf numFmtId="3" fontId="34" fillId="0" borderId="17" xfId="0" applyNumberFormat="1" applyFont="1" applyFill="1" applyBorder="1" applyAlignment="1">
      <alignment horizontal="center" vertical="center"/>
    </xf>
    <xf numFmtId="3" fontId="34" fillId="0" borderId="17" xfId="0" applyNumberFormat="1" applyFont="1" applyFill="1" applyBorder="1" applyAlignment="1">
      <alignment horizontal="right" vertical="center"/>
    </xf>
    <xf numFmtId="3" fontId="37" fillId="0" borderId="18" xfId="0" applyNumberFormat="1" applyFont="1" applyFill="1" applyBorder="1" applyAlignment="1">
      <alignment horizontal="center" vertical="center"/>
    </xf>
    <xf numFmtId="3" fontId="31" fillId="0" borderId="16" xfId="0" applyNumberFormat="1" applyFont="1" applyFill="1" applyBorder="1" applyAlignment="1">
      <alignment horizontal="center" vertical="center"/>
    </xf>
    <xf numFmtId="3" fontId="31" fillId="0" borderId="17" xfId="0" applyNumberFormat="1" applyFont="1" applyFill="1" applyBorder="1" applyAlignment="1">
      <alignment horizontal="center" vertical="center"/>
    </xf>
    <xf numFmtId="3" fontId="9" fillId="0" borderId="17" xfId="0" applyNumberFormat="1" applyFont="1" applyFill="1" applyBorder="1" applyAlignment="1">
      <alignment horizontal="center" vertical="center"/>
    </xf>
    <xf numFmtId="3" fontId="9" fillId="0" borderId="17" xfId="0" applyNumberFormat="1" applyFont="1" applyFill="1" applyBorder="1" applyAlignment="1">
      <alignment horizontal="right" vertical="center"/>
    </xf>
    <xf numFmtId="3" fontId="31" fillId="0" borderId="18" xfId="0" applyNumberFormat="1" applyFont="1" applyFill="1" applyBorder="1" applyAlignment="1">
      <alignment horizontal="center" vertical="center"/>
    </xf>
    <xf numFmtId="1" fontId="34" fillId="0" borderId="19" xfId="0" applyNumberFormat="1" applyFont="1" applyFill="1" applyBorder="1" applyAlignment="1">
      <alignment horizontal="center" vertical="center"/>
    </xf>
    <xf numFmtId="1" fontId="34" fillId="0" borderId="13" xfId="0" applyNumberFormat="1" applyFont="1" applyFill="1" applyBorder="1" applyAlignment="1">
      <alignment horizontal="center" vertical="center"/>
    </xf>
    <xf numFmtId="3" fontId="10" fillId="0" borderId="19" xfId="0" applyNumberFormat="1" applyFont="1" applyFill="1" applyBorder="1" applyAlignment="1">
      <alignment horizontal="center" vertical="center"/>
    </xf>
    <xf numFmtId="3" fontId="10" fillId="0" borderId="13" xfId="0" applyNumberFormat="1" applyFont="1" applyFill="1" applyBorder="1" applyAlignment="1">
      <alignment horizontal="center" vertical="center"/>
    </xf>
    <xf numFmtId="3" fontId="34" fillId="0" borderId="19" xfId="0" applyNumberFormat="1" applyFont="1" applyFill="1" applyBorder="1" applyAlignment="1">
      <alignment horizontal="center" vertical="center"/>
    </xf>
    <xf numFmtId="3" fontId="34" fillId="0" borderId="13" xfId="0" applyNumberFormat="1" applyFont="1" applyFill="1" applyBorder="1" applyAlignment="1">
      <alignment horizontal="center" vertical="center"/>
    </xf>
    <xf numFmtId="3" fontId="34" fillId="0" borderId="19" xfId="0" applyNumberFormat="1" applyFont="1" applyFill="1" applyBorder="1" applyAlignment="1">
      <alignment horizontal="center" vertical="center" wrapText="1"/>
    </xf>
    <xf numFmtId="3" fontId="34" fillId="0" borderId="13" xfId="0" applyNumberFormat="1" applyFont="1" applyFill="1" applyBorder="1" applyAlignment="1">
      <alignment horizontal="center" vertical="center" wrapText="1"/>
    </xf>
    <xf numFmtId="3" fontId="10" fillId="0" borderId="19" xfId="0"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0" fontId="50" fillId="0" borderId="12"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10" fillId="0" borderId="12" xfId="0" applyFont="1" applyFill="1" applyBorder="1" applyAlignment="1">
      <alignment horizontal="left" vertical="center" wrapText="1"/>
    </xf>
    <xf numFmtId="3" fontId="34" fillId="0" borderId="12" xfId="0" applyNumberFormat="1" applyFont="1" applyFill="1" applyBorder="1" applyAlignment="1">
      <alignment horizontal="center" vertical="center" wrapText="1"/>
    </xf>
    <xf numFmtId="0" fontId="45" fillId="0" borderId="12" xfId="0" applyFont="1" applyFill="1" applyBorder="1" applyAlignment="1" applyProtection="1">
      <alignment horizontal="center" vertical="center" wrapText="1"/>
      <protection locked="0"/>
    </xf>
    <xf numFmtId="0" fontId="45" fillId="0" borderId="12" xfId="0" applyFont="1" applyFill="1" applyBorder="1" applyAlignment="1" applyProtection="1">
      <alignment horizontal="left" vertical="center" wrapText="1"/>
      <protection locked="0"/>
    </xf>
    <xf numFmtId="0" fontId="70" fillId="33" borderId="12" xfId="0" applyFont="1" applyFill="1" applyBorder="1" applyAlignment="1">
      <alignment horizontal="left" vertical="top" wrapText="1"/>
    </xf>
    <xf numFmtId="3" fontId="32" fillId="0" borderId="12" xfId="0" applyNumberFormat="1" applyFont="1" applyFill="1" applyBorder="1" applyAlignment="1">
      <alignment horizontal="left" vertical="center" wrapText="1"/>
    </xf>
    <xf numFmtId="0" fontId="32" fillId="0" borderId="12" xfId="0" applyFont="1" applyFill="1" applyBorder="1" applyAlignment="1">
      <alignment horizontal="left" vertical="center"/>
    </xf>
    <xf numFmtId="0" fontId="32" fillId="0" borderId="12" xfId="0" applyFont="1" applyFill="1" applyBorder="1" applyAlignment="1">
      <alignment vertical="center" wrapText="1"/>
    </xf>
    <xf numFmtId="0" fontId="34" fillId="0" borderId="12" xfId="0" applyFont="1" applyFill="1" applyBorder="1" applyAlignment="1">
      <alignment horizontal="left"/>
    </xf>
    <xf numFmtId="0" fontId="9" fillId="0" borderId="12" xfId="0" applyFont="1" applyFill="1" applyBorder="1" applyAlignment="1">
      <alignment horizontal="center" vertical="center"/>
    </xf>
    <xf numFmtId="0" fontId="34" fillId="0" borderId="12" xfId="0" applyFont="1" applyFill="1" applyBorder="1" applyAlignment="1">
      <alignment horizontal="left" vertical="center" wrapText="1"/>
    </xf>
    <xf numFmtId="0" fontId="32" fillId="0" borderId="12" xfId="0" applyFont="1" applyFill="1" applyBorder="1" applyAlignment="1">
      <alignment horizontal="center" vertical="center" wrapText="1"/>
    </xf>
    <xf numFmtId="0" fontId="46" fillId="0" borderId="12" xfId="0" applyFont="1" applyFill="1" applyBorder="1" applyAlignment="1">
      <alignment horizontal="left"/>
    </xf>
    <xf numFmtId="3" fontId="10" fillId="33" borderId="12" xfId="0" applyNumberFormat="1" applyFont="1" applyFill="1" applyBorder="1" applyAlignment="1">
      <alignment horizontal="left" vertical="center" wrapText="1"/>
    </xf>
    <xf numFmtId="0" fontId="46" fillId="0" borderId="12" xfId="0" applyFont="1" applyFill="1" applyBorder="1" applyAlignment="1">
      <alignment horizontal="left" vertical="center" wrapText="1"/>
    </xf>
    <xf numFmtId="1" fontId="34" fillId="0" borderId="12" xfId="0" applyNumberFormat="1" applyFont="1" applyFill="1" applyBorder="1" applyAlignment="1">
      <alignment horizontal="center" vertical="center"/>
    </xf>
    <xf numFmtId="3" fontId="10" fillId="0" borderId="12" xfId="0" applyNumberFormat="1" applyFont="1" applyFill="1" applyBorder="1" applyAlignment="1">
      <alignment horizontal="center" vertical="center"/>
    </xf>
    <xf numFmtId="3" fontId="34" fillId="0" borderId="12" xfId="0" applyNumberFormat="1" applyFont="1" applyFill="1" applyBorder="1" applyAlignment="1">
      <alignment horizontal="center" vertical="center"/>
    </xf>
    <xf numFmtId="3" fontId="10" fillId="0" borderId="12" xfId="0" applyNumberFormat="1" applyFont="1" applyFill="1" applyBorder="1" applyAlignment="1">
      <alignment horizontal="center" vertical="center" wrapText="1"/>
    </xf>
  </cellXfs>
  <cellStyles count="123">
    <cellStyle name="Normal" xfId="0"/>
    <cellStyle name="RowLevel_0" xfId="1"/>
    <cellStyle name="ColLevel_0" xfId="2"/>
    <cellStyle name="??" xfId="15"/>
    <cellStyle name="?? [0.00]_PRODUCT DETAIL Q1" xfId="16"/>
    <cellStyle name="?? [0]" xfId="17"/>
    <cellStyle name="???? [0.00]_PRODUCT DETAIL Q1" xfId="18"/>
    <cellStyle name="????_PRODUCT DETAIL Q1" xfId="19"/>
    <cellStyle name="???[0]_Book1" xfId="20"/>
    <cellStyle name="???_???" xfId="21"/>
    <cellStyle name="??_(????)??????" xfId="22"/>
    <cellStyle name="??_kc-elec system check list" xfId="23"/>
    <cellStyle name="1" xfId="24"/>
    <cellStyle name="2" xfId="25"/>
    <cellStyle name="20% - Accent1" xfId="26"/>
    <cellStyle name="20% - Accent2" xfId="27"/>
    <cellStyle name="20% - Accent3" xfId="28"/>
    <cellStyle name="20% - Accent4" xfId="29"/>
    <cellStyle name="20% - Accent5" xfId="30"/>
    <cellStyle name="20% - Accent6" xfId="31"/>
    <cellStyle name="3" xfId="32"/>
    <cellStyle name="4" xfId="33"/>
    <cellStyle name="40% - Accent1" xfId="34"/>
    <cellStyle name="40% - Accent2" xfId="35"/>
    <cellStyle name="40% - Accent3" xfId="36"/>
    <cellStyle name="40% - Accent4" xfId="37"/>
    <cellStyle name="40% - Accent5" xfId="38"/>
    <cellStyle name="40% - Accent6" xfId="39"/>
    <cellStyle name="60% - Accent1" xfId="40"/>
    <cellStyle name="60% - Accent2" xfId="41"/>
    <cellStyle name="60% - Accent3" xfId="42"/>
    <cellStyle name="60% - Accent4" xfId="43"/>
    <cellStyle name="60% - Accent5" xfId="44"/>
    <cellStyle name="60% - Accent6" xfId="45"/>
    <cellStyle name="Accent1" xfId="46"/>
    <cellStyle name="Accent2" xfId="47"/>
    <cellStyle name="Accent3" xfId="48"/>
    <cellStyle name="Accent4" xfId="49"/>
    <cellStyle name="Accent5" xfId="50"/>
    <cellStyle name="Accent6" xfId="51"/>
    <cellStyle name="ÅëÈ­ [0]_¿ì¹°Åë" xfId="52"/>
    <cellStyle name="AeE­ [0]_INQUIRY ¿µ¾÷AßAø " xfId="53"/>
    <cellStyle name="ÅëÈ­ [0]_Sheet1" xfId="54"/>
    <cellStyle name="ÅëÈ­_¿ì¹°Åë" xfId="55"/>
    <cellStyle name="AeE­_INQUIRY ¿µ¾÷AßAø " xfId="56"/>
    <cellStyle name="ÅëÈ­_Sheet1" xfId="57"/>
    <cellStyle name="ÄÞ¸¶ [0]_¿ì¹°Åë" xfId="58"/>
    <cellStyle name="AÞ¸¶ [0]_INQUIRY ¿?¾÷AßAø " xfId="59"/>
    <cellStyle name="ÄÞ¸¶ [0]_Sheet1" xfId="60"/>
    <cellStyle name="ÄÞ¸¶_¿ì¹°Åë" xfId="61"/>
    <cellStyle name="AÞ¸¶_INQUIRY ¿?¾÷AßAø " xfId="62"/>
    <cellStyle name="ÄÞ¸¶_Sheet1" xfId="63"/>
    <cellStyle name="Bad" xfId="64"/>
    <cellStyle name="C?AØ_¿?¾÷CoE² " xfId="65"/>
    <cellStyle name="Ç¥ÁØ_´çÃÊ±¸ÀÔ»ý»ê" xfId="66"/>
    <cellStyle name="C￥AØ_¿μ¾÷CoE² " xfId="67"/>
    <cellStyle name="Ç¥ÁØ_±³°¢¼ö·®" xfId="68"/>
    <cellStyle name="C￥AØ_≫c¾÷ºIº° AN°e " xfId="69"/>
    <cellStyle name="Calculation" xfId="70"/>
    <cellStyle name="Check Cell" xfId="71"/>
    <cellStyle name="Comma" xfId="72"/>
    <cellStyle name="Comma [0]" xfId="73"/>
    <cellStyle name="Comma 10" xfId="74"/>
    <cellStyle name="Comma 2" xfId="75"/>
    <cellStyle name="Comma0" xfId="76"/>
    <cellStyle name="Currency" xfId="77"/>
    <cellStyle name="Currency [0]" xfId="78"/>
    <cellStyle name="Currency0" xfId="79"/>
    <cellStyle name="Date" xfId="80"/>
    <cellStyle name="Explanatory Text" xfId="81"/>
    <cellStyle name="Fixed" xfId="82"/>
    <cellStyle name="Followed Hyperlink" xfId="83"/>
    <cellStyle name="Good" xfId="84"/>
    <cellStyle name="Header1" xfId="85"/>
    <cellStyle name="Header2" xfId="86"/>
    <cellStyle name="Heading 1" xfId="87"/>
    <cellStyle name="Heading 2" xfId="88"/>
    <cellStyle name="Heading 3" xfId="89"/>
    <cellStyle name="Heading 4" xfId="90"/>
    <cellStyle name="Hyperlink" xfId="91"/>
    <cellStyle name="Input" xfId="92"/>
    <cellStyle name="Ledger 17 x 11 in" xfId="93"/>
    <cellStyle name="Linked Cell" xfId="94"/>
    <cellStyle name="n" xfId="95"/>
    <cellStyle name="Neutral" xfId="96"/>
    <cellStyle name="Normal - Style1" xfId="97"/>
    <cellStyle name="Normal 2" xfId="98"/>
    <cellStyle name="Normal 3" xfId="99"/>
    <cellStyle name="Normal 4" xfId="100"/>
    <cellStyle name="Normal 5" xfId="101"/>
    <cellStyle name="Note" xfId="102"/>
    <cellStyle name="Output" xfId="103"/>
    <cellStyle name="Percent" xfId="104"/>
    <cellStyle name="T" xfId="105"/>
    <cellStyle name="T_Book1" xfId="106"/>
    <cellStyle name="T_DG_NGUYEN_CHI_THANH_TP.HUE_KT" xfId="107"/>
    <cellStyle name="th" xfId="108"/>
    <cellStyle name="Title" xfId="109"/>
    <cellStyle name="Total" xfId="110"/>
    <cellStyle name="viet" xfId="111"/>
    <cellStyle name="viet2" xfId="112"/>
    <cellStyle name="Warning Text" xfId="113"/>
    <cellStyle name="xuan" xfId="114"/>
    <cellStyle name="똿뗦먛귟 [0.00]_PRODUCT DETAIL Q1" xfId="115"/>
    <cellStyle name="똿뗦먛귟_PRODUCT DETAIL Q1" xfId="116"/>
    <cellStyle name="믅됞 [0.00]_PRODUCT DETAIL Q1" xfId="117"/>
    <cellStyle name="믅됞_PRODUCT DETAIL Q1" xfId="118"/>
    <cellStyle name="백분율_95" xfId="119"/>
    <cellStyle name="뷭?_BOOKSHIP" xfId="120"/>
    <cellStyle name="一般_00Q3902REV.1" xfId="121"/>
    <cellStyle name="千分位[0]_00Q3902REV.1" xfId="122"/>
    <cellStyle name="千分位_00Q3902REV.1" xfId="123"/>
    <cellStyle name="콤마 [0]_1202" xfId="124"/>
    <cellStyle name="콤마_1202" xfId="125"/>
    <cellStyle name="통화 [0]_1202" xfId="126"/>
    <cellStyle name="통화_1202" xfId="127"/>
    <cellStyle name="표준_(정보부문)월별인원계획" xfId="128"/>
    <cellStyle name="貨幣 [0]_00Q3902REV.1" xfId="129"/>
    <cellStyle name="貨幣[0]_BRE" xfId="130"/>
    <cellStyle name="貨幣_00Q3902REV.1" xfId="131"/>
    <cellStyle name=" [0.00]_ Att. 1- Cover" xfId="132"/>
    <cellStyle name="_ Att. 1- Cover" xfId="133"/>
    <cellStyle name="?_ Att. 1- Cover"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177"/>
  <sheetViews>
    <sheetView tabSelected="1" view="pageBreakPreview" zoomScaleNormal="115" zoomScaleSheetLayoutView="100" zoomScalePageLayoutView="0" workbookViewId="0" topLeftCell="A1119">
      <selection activeCell="P1177" sqref="P1177"/>
    </sheetView>
  </sheetViews>
  <sheetFormatPr defaultColWidth="9.140625" defaultRowHeight="12.75"/>
  <cols>
    <col min="1" max="1" width="5.421875" style="4" customWidth="1"/>
    <col min="2" max="2" width="33.140625" style="51" customWidth="1"/>
    <col min="3" max="3" width="18.8515625" style="55" customWidth="1"/>
    <col min="4" max="4" width="8.140625" style="5" customWidth="1"/>
    <col min="5" max="5" width="13.57421875" style="22" customWidth="1"/>
    <col min="6" max="6" width="14.7109375" style="37" customWidth="1"/>
    <col min="7" max="7" width="15.140625" style="109" customWidth="1"/>
    <col min="8" max="8" width="13.140625" style="212" bestFit="1" customWidth="1"/>
    <col min="9" max="9" width="10.421875" style="272" bestFit="1" customWidth="1"/>
    <col min="10" max="15" width="10.140625" style="272" bestFit="1" customWidth="1"/>
    <col min="16" max="16" width="9.8515625" style="272" customWidth="1"/>
    <col min="17" max="16384" width="9.140625" style="272" customWidth="1"/>
  </cols>
  <sheetData>
    <row r="1" spans="1:8" s="211" customFormat="1" ht="18.75">
      <c r="A1" s="314" t="s">
        <v>1777</v>
      </c>
      <c r="B1" s="315"/>
      <c r="C1" s="315"/>
      <c r="D1" s="316"/>
      <c r="E1" s="317"/>
      <c r="F1" s="318"/>
      <c r="G1" s="109"/>
      <c r="H1" s="210"/>
    </row>
    <row r="2" spans="1:7" s="212" customFormat="1" ht="15.75">
      <c r="A2" s="319" t="s">
        <v>1609</v>
      </c>
      <c r="B2" s="320"/>
      <c r="C2" s="320"/>
      <c r="D2" s="321"/>
      <c r="E2" s="322"/>
      <c r="F2" s="323"/>
      <c r="G2" s="109"/>
    </row>
    <row r="3" spans="1:7" s="212" customFormat="1" ht="15.75">
      <c r="A3" s="319" t="s">
        <v>891</v>
      </c>
      <c r="B3" s="320"/>
      <c r="C3" s="320"/>
      <c r="D3" s="321"/>
      <c r="E3" s="322"/>
      <c r="F3" s="323"/>
      <c r="G3" s="109"/>
    </row>
    <row r="4" spans="1:7" s="212" customFormat="1" ht="15.75">
      <c r="A4" s="319" t="s">
        <v>1776</v>
      </c>
      <c r="B4" s="320"/>
      <c r="C4" s="320"/>
      <c r="D4" s="321"/>
      <c r="E4" s="322"/>
      <c r="F4" s="323"/>
      <c r="G4" s="109"/>
    </row>
    <row r="5" spans="1:7" s="212" customFormat="1" ht="15.75" customHeight="1">
      <c r="A5" s="324" t="s">
        <v>609</v>
      </c>
      <c r="B5" s="326" t="s">
        <v>382</v>
      </c>
      <c r="C5" s="328" t="s">
        <v>392</v>
      </c>
      <c r="D5" s="330" t="s">
        <v>391</v>
      </c>
      <c r="E5" s="332" t="s">
        <v>383</v>
      </c>
      <c r="F5" s="326" t="s">
        <v>20</v>
      </c>
      <c r="G5" s="109"/>
    </row>
    <row r="6" spans="1:7" s="212" customFormat="1" ht="15.75">
      <c r="A6" s="325"/>
      <c r="B6" s="327"/>
      <c r="C6" s="329"/>
      <c r="D6" s="331"/>
      <c r="E6" s="333"/>
      <c r="F6" s="327"/>
      <c r="G6" s="109"/>
    </row>
    <row r="7" spans="1:7" s="212" customFormat="1" ht="15.75">
      <c r="A7" s="278"/>
      <c r="B7" s="279"/>
      <c r="C7" s="280"/>
      <c r="D7" s="281"/>
      <c r="E7" s="282"/>
      <c r="F7" s="283"/>
      <c r="G7" s="109"/>
    </row>
    <row r="8" spans="1:10" s="213" customFormat="1" ht="15.75">
      <c r="A8" s="138" t="s">
        <v>376</v>
      </c>
      <c r="B8" s="285" t="s">
        <v>44</v>
      </c>
      <c r="C8" s="285"/>
      <c r="D8" s="285"/>
      <c r="E8" s="285"/>
      <c r="F8" s="285"/>
      <c r="I8" s="214"/>
      <c r="J8" s="215"/>
    </row>
    <row r="9" spans="1:9" s="213" customFormat="1" ht="15.75">
      <c r="A9" s="13">
        <v>1</v>
      </c>
      <c r="B9" s="56" t="s">
        <v>25</v>
      </c>
      <c r="C9" s="7" t="s">
        <v>1135</v>
      </c>
      <c r="D9" s="7" t="s">
        <v>403</v>
      </c>
      <c r="E9" s="19">
        <v>1375</v>
      </c>
      <c r="F9" s="286" t="s">
        <v>263</v>
      </c>
      <c r="G9" s="216"/>
      <c r="H9" s="216"/>
      <c r="I9" s="217"/>
    </row>
    <row r="10" spans="1:9" s="213" customFormat="1" ht="15.75">
      <c r="A10" s="13">
        <v>2</v>
      </c>
      <c r="B10" s="48" t="s">
        <v>25</v>
      </c>
      <c r="C10" s="7" t="s">
        <v>1185</v>
      </c>
      <c r="D10" s="7" t="s">
        <v>403</v>
      </c>
      <c r="E10" s="19">
        <v>1405</v>
      </c>
      <c r="F10" s="286"/>
      <c r="G10" s="216"/>
      <c r="H10" s="216"/>
      <c r="I10" s="218"/>
    </row>
    <row r="11" spans="1:10" s="213" customFormat="1" ht="15.75" customHeight="1">
      <c r="A11" s="13">
        <v>3</v>
      </c>
      <c r="B11" s="39" t="s">
        <v>877</v>
      </c>
      <c r="C11" s="7" t="s">
        <v>1185</v>
      </c>
      <c r="D11" s="7" t="s">
        <v>403</v>
      </c>
      <c r="E11" s="19">
        <v>1370</v>
      </c>
      <c r="F11" s="286" t="s">
        <v>895</v>
      </c>
      <c r="G11" s="216"/>
      <c r="H11" s="219"/>
      <c r="J11" s="216"/>
    </row>
    <row r="12" spans="1:10" s="213" customFormat="1" ht="15.75">
      <c r="A12" s="13">
        <v>4</v>
      </c>
      <c r="B12" s="39" t="s">
        <v>877</v>
      </c>
      <c r="C12" s="7" t="s">
        <v>1135</v>
      </c>
      <c r="D12" s="7" t="s">
        <v>403</v>
      </c>
      <c r="E12" s="19">
        <v>1300</v>
      </c>
      <c r="F12" s="286"/>
      <c r="G12" s="216"/>
      <c r="H12" s="219"/>
      <c r="J12" s="216"/>
    </row>
    <row r="13" spans="1:8" s="213" customFormat="1" ht="15.75">
      <c r="A13" s="13">
        <v>5</v>
      </c>
      <c r="B13" s="39" t="s">
        <v>877</v>
      </c>
      <c r="C13" s="7" t="s">
        <v>910</v>
      </c>
      <c r="D13" s="7" t="s">
        <v>403</v>
      </c>
      <c r="E13" s="19">
        <v>1350</v>
      </c>
      <c r="F13" s="286"/>
      <c r="G13" s="216"/>
      <c r="H13" s="216"/>
    </row>
    <row r="14" spans="1:8" s="213" customFormat="1" ht="13.5" customHeight="1">
      <c r="A14" s="13">
        <v>6</v>
      </c>
      <c r="B14" s="39" t="s">
        <v>877</v>
      </c>
      <c r="C14" s="7" t="s">
        <v>909</v>
      </c>
      <c r="D14" s="7" t="s">
        <v>403</v>
      </c>
      <c r="E14" s="19">
        <v>1280</v>
      </c>
      <c r="F14" s="286"/>
      <c r="G14" s="216"/>
      <c r="H14" s="216"/>
    </row>
    <row r="15" spans="1:9" s="213" customFormat="1" ht="15.75">
      <c r="A15" s="13">
        <v>7</v>
      </c>
      <c r="B15" s="39" t="s">
        <v>1414</v>
      </c>
      <c r="C15" s="7" t="s">
        <v>1135</v>
      </c>
      <c r="D15" s="7" t="s">
        <v>403</v>
      </c>
      <c r="E15" s="19">
        <v>1240</v>
      </c>
      <c r="F15" s="286" t="s">
        <v>895</v>
      </c>
      <c r="G15" s="216"/>
      <c r="H15" s="216"/>
      <c r="I15" s="216"/>
    </row>
    <row r="16" spans="1:9" s="213" customFormat="1" ht="15.75">
      <c r="A16" s="13">
        <v>8</v>
      </c>
      <c r="B16" s="39" t="s">
        <v>1414</v>
      </c>
      <c r="C16" s="7" t="s">
        <v>1185</v>
      </c>
      <c r="D16" s="7" t="s">
        <v>403</v>
      </c>
      <c r="E16" s="19">
        <v>1470</v>
      </c>
      <c r="F16" s="286"/>
      <c r="G16" s="216"/>
      <c r="H16" s="216"/>
      <c r="I16" s="216"/>
    </row>
    <row r="17" spans="1:9" s="213" customFormat="1" ht="15.75">
      <c r="A17" s="13">
        <v>9</v>
      </c>
      <c r="B17" s="39" t="s">
        <v>1700</v>
      </c>
      <c r="C17" s="7" t="s">
        <v>1185</v>
      </c>
      <c r="D17" s="7" t="s">
        <v>403</v>
      </c>
      <c r="E17" s="19">
        <v>1450</v>
      </c>
      <c r="F17" s="33" t="s">
        <v>615</v>
      </c>
      <c r="G17" s="216"/>
      <c r="H17" s="216"/>
      <c r="I17" s="216"/>
    </row>
    <row r="18" spans="1:9" s="213" customFormat="1" ht="15.75">
      <c r="A18" s="13">
        <v>10</v>
      </c>
      <c r="B18" s="39" t="s">
        <v>1700</v>
      </c>
      <c r="C18" s="7" t="s">
        <v>1701</v>
      </c>
      <c r="D18" s="7" t="s">
        <v>403</v>
      </c>
      <c r="E18" s="19">
        <v>1500</v>
      </c>
      <c r="F18" s="33" t="s">
        <v>615</v>
      </c>
      <c r="G18" s="216"/>
      <c r="H18" s="216"/>
      <c r="I18" s="216"/>
    </row>
    <row r="19" spans="1:9" s="213" customFormat="1" ht="15.75">
      <c r="A19" s="13">
        <v>11</v>
      </c>
      <c r="B19" s="39" t="s">
        <v>1702</v>
      </c>
      <c r="C19" s="7" t="s">
        <v>1185</v>
      </c>
      <c r="D19" s="7" t="s">
        <v>403</v>
      </c>
      <c r="E19" s="19">
        <v>1450</v>
      </c>
      <c r="F19" s="33" t="s">
        <v>615</v>
      </c>
      <c r="G19" s="216"/>
      <c r="H19" s="216"/>
      <c r="I19" s="216"/>
    </row>
    <row r="20" spans="1:9" s="213" customFormat="1" ht="15.75">
      <c r="A20" s="13">
        <v>12</v>
      </c>
      <c r="B20" s="39" t="s">
        <v>1702</v>
      </c>
      <c r="C20" s="7" t="s">
        <v>1701</v>
      </c>
      <c r="D20" s="7" t="s">
        <v>403</v>
      </c>
      <c r="E20" s="19">
        <v>1500</v>
      </c>
      <c r="F20" s="33" t="s">
        <v>615</v>
      </c>
      <c r="G20" s="216"/>
      <c r="H20" s="216"/>
      <c r="I20" s="216"/>
    </row>
    <row r="21" spans="1:8" s="213" customFormat="1" ht="15.75">
      <c r="A21" s="13">
        <v>13</v>
      </c>
      <c r="B21" s="11" t="s">
        <v>243</v>
      </c>
      <c r="C21" s="7" t="s">
        <v>603</v>
      </c>
      <c r="D21" s="7" t="s">
        <v>403</v>
      </c>
      <c r="E21" s="19">
        <v>5000</v>
      </c>
      <c r="F21" s="33" t="s">
        <v>615</v>
      </c>
      <c r="G21" s="216"/>
      <c r="H21" s="216"/>
    </row>
    <row r="22" spans="1:10" s="213" customFormat="1" ht="15.75">
      <c r="A22" s="138" t="s">
        <v>377</v>
      </c>
      <c r="B22" s="313" t="s">
        <v>608</v>
      </c>
      <c r="C22" s="313"/>
      <c r="D22" s="313"/>
      <c r="E22" s="313"/>
      <c r="F22" s="313"/>
      <c r="G22" s="216"/>
      <c r="J22" s="215"/>
    </row>
    <row r="23" spans="1:8" s="213" customFormat="1" ht="30">
      <c r="A23" s="13">
        <v>14</v>
      </c>
      <c r="B23" s="39" t="s">
        <v>1385</v>
      </c>
      <c r="C23" s="7" t="s">
        <v>668</v>
      </c>
      <c r="D23" s="7" t="s">
        <v>403</v>
      </c>
      <c r="E23" s="19">
        <v>12500</v>
      </c>
      <c r="F23" s="300" t="s">
        <v>897</v>
      </c>
      <c r="G23" s="216"/>
      <c r="H23" s="216"/>
    </row>
    <row r="24" spans="1:8" s="213" customFormat="1" ht="30">
      <c r="A24" s="13">
        <v>15</v>
      </c>
      <c r="B24" s="39" t="s">
        <v>1637</v>
      </c>
      <c r="C24" s="7" t="s">
        <v>121</v>
      </c>
      <c r="D24" s="7" t="s">
        <v>403</v>
      </c>
      <c r="E24" s="19">
        <v>11000</v>
      </c>
      <c r="F24" s="300"/>
      <c r="G24" s="216"/>
      <c r="H24" s="216"/>
    </row>
    <row r="25" spans="1:8" s="213" customFormat="1" ht="36">
      <c r="A25" s="13">
        <v>16</v>
      </c>
      <c r="B25" s="39" t="s">
        <v>617</v>
      </c>
      <c r="C25" s="7" t="s">
        <v>618</v>
      </c>
      <c r="D25" s="7" t="s">
        <v>619</v>
      </c>
      <c r="E25" s="19">
        <v>3894</v>
      </c>
      <c r="F25" s="208" t="s">
        <v>1056</v>
      </c>
      <c r="G25" s="216"/>
      <c r="H25" s="216"/>
    </row>
    <row r="26" spans="1:10" s="213" customFormat="1" ht="15.75">
      <c r="A26" s="138" t="s">
        <v>378</v>
      </c>
      <c r="B26" s="285" t="s">
        <v>283</v>
      </c>
      <c r="C26" s="285"/>
      <c r="D26" s="285"/>
      <c r="E26" s="285"/>
      <c r="F26" s="285"/>
      <c r="G26" s="216"/>
      <c r="J26" s="215"/>
    </row>
    <row r="27" spans="1:11" s="213" customFormat="1" ht="15.75">
      <c r="A27" s="220" t="s">
        <v>375</v>
      </c>
      <c r="B27" s="276" t="s">
        <v>384</v>
      </c>
      <c r="C27" s="108"/>
      <c r="D27" s="108"/>
      <c r="E27" s="110"/>
      <c r="F27" s="111"/>
      <c r="G27" s="216"/>
      <c r="K27" s="221"/>
    </row>
    <row r="28" spans="1:8" s="213" customFormat="1" ht="15.75">
      <c r="A28" s="13">
        <v>17</v>
      </c>
      <c r="B28" s="11" t="s">
        <v>42</v>
      </c>
      <c r="C28" s="7"/>
      <c r="D28" s="7" t="s">
        <v>404</v>
      </c>
      <c r="E28" s="19">
        <v>75000</v>
      </c>
      <c r="F28" s="286" t="s">
        <v>1031</v>
      </c>
      <c r="G28" s="222"/>
      <c r="H28" s="216"/>
    </row>
    <row r="29" spans="1:8" s="213" customFormat="1" ht="15.75">
      <c r="A29" s="13">
        <v>18</v>
      </c>
      <c r="B29" s="39" t="s">
        <v>657</v>
      </c>
      <c r="C29" s="7"/>
      <c r="D29" s="7" t="s">
        <v>404</v>
      </c>
      <c r="E29" s="19">
        <v>95000</v>
      </c>
      <c r="F29" s="286"/>
      <c r="G29" s="222"/>
      <c r="H29" s="216"/>
    </row>
    <row r="30" spans="1:8" s="213" customFormat="1" ht="15.75">
      <c r="A30" s="13">
        <v>19</v>
      </c>
      <c r="B30" s="39" t="s">
        <v>43</v>
      </c>
      <c r="C30" s="7"/>
      <c r="D30" s="7" t="s">
        <v>404</v>
      </c>
      <c r="E30" s="19">
        <v>100000</v>
      </c>
      <c r="F30" s="286"/>
      <c r="G30" s="222"/>
      <c r="H30" s="216"/>
    </row>
    <row r="31" spans="1:8" s="213" customFormat="1" ht="15.75">
      <c r="A31" s="13">
        <v>20</v>
      </c>
      <c r="B31" s="39" t="s">
        <v>247</v>
      </c>
      <c r="C31" s="7" t="s">
        <v>1032</v>
      </c>
      <c r="D31" s="7" t="s">
        <v>404</v>
      </c>
      <c r="E31" s="19">
        <v>245000</v>
      </c>
      <c r="F31" s="286"/>
      <c r="G31" s="222"/>
      <c r="H31" s="216"/>
    </row>
    <row r="32" spans="1:8" s="213" customFormat="1" ht="15.75">
      <c r="A32" s="13">
        <v>21</v>
      </c>
      <c r="B32" s="39" t="s">
        <v>247</v>
      </c>
      <c r="C32" s="7" t="s">
        <v>1033</v>
      </c>
      <c r="D32" s="7" t="s">
        <v>404</v>
      </c>
      <c r="E32" s="19">
        <v>245000</v>
      </c>
      <c r="F32" s="286"/>
      <c r="G32" s="222"/>
      <c r="H32" s="216"/>
    </row>
    <row r="33" spans="1:8" s="213" customFormat="1" ht="15.75">
      <c r="A33" s="13">
        <v>22</v>
      </c>
      <c r="B33" s="39" t="s">
        <v>626</v>
      </c>
      <c r="C33" s="7" t="s">
        <v>1050</v>
      </c>
      <c r="D33" s="7" t="s">
        <v>404</v>
      </c>
      <c r="E33" s="19">
        <v>235000</v>
      </c>
      <c r="F33" s="286"/>
      <c r="G33" s="222"/>
      <c r="H33" s="216"/>
    </row>
    <row r="34" spans="1:8" s="213" customFormat="1" ht="15.75">
      <c r="A34" s="13">
        <v>23</v>
      </c>
      <c r="B34" s="39" t="s">
        <v>1156</v>
      </c>
      <c r="C34" s="7"/>
      <c r="D34" s="7" t="s">
        <v>404</v>
      </c>
      <c r="E34" s="19">
        <v>300000</v>
      </c>
      <c r="F34" s="286" t="s">
        <v>1705</v>
      </c>
      <c r="G34" s="216"/>
      <c r="H34" s="216"/>
    </row>
    <row r="35" spans="1:8" s="213" customFormat="1" ht="15.75">
      <c r="A35" s="13">
        <v>24</v>
      </c>
      <c r="B35" s="39" t="s">
        <v>1155</v>
      </c>
      <c r="C35" s="7"/>
      <c r="D35" s="7" t="s">
        <v>404</v>
      </c>
      <c r="E35" s="19">
        <v>290000</v>
      </c>
      <c r="F35" s="286"/>
      <c r="G35" s="216"/>
      <c r="H35" s="216"/>
    </row>
    <row r="36" spans="1:8" s="213" customFormat="1" ht="15.75">
      <c r="A36" s="13">
        <v>25</v>
      </c>
      <c r="B36" s="39" t="s">
        <v>1154</v>
      </c>
      <c r="C36" s="7"/>
      <c r="D36" s="7" t="s">
        <v>404</v>
      </c>
      <c r="E36" s="19">
        <v>240000</v>
      </c>
      <c r="F36" s="286"/>
      <c r="G36" s="216"/>
      <c r="H36" s="216"/>
    </row>
    <row r="37" spans="1:8" s="213" customFormat="1" ht="15.75">
      <c r="A37" s="13">
        <v>26</v>
      </c>
      <c r="B37" s="39" t="s">
        <v>1703</v>
      </c>
      <c r="C37" s="7"/>
      <c r="D37" s="7" t="s">
        <v>404</v>
      </c>
      <c r="E37" s="19">
        <v>169999.5</v>
      </c>
      <c r="F37" s="286"/>
      <c r="G37" s="223"/>
      <c r="H37" s="216"/>
    </row>
    <row r="38" spans="1:8" s="213" customFormat="1" ht="15.75">
      <c r="A38" s="13">
        <v>27</v>
      </c>
      <c r="B38" s="39" t="s">
        <v>1704</v>
      </c>
      <c r="C38" s="7"/>
      <c r="D38" s="7" t="s">
        <v>404</v>
      </c>
      <c r="E38" s="19">
        <v>199999.80000000002</v>
      </c>
      <c r="F38" s="286"/>
      <c r="G38" s="223"/>
      <c r="H38" s="216"/>
    </row>
    <row r="39" spans="1:8" s="213" customFormat="1" ht="15.75">
      <c r="A39" s="13">
        <v>28</v>
      </c>
      <c r="B39" s="39" t="s">
        <v>1030</v>
      </c>
      <c r="C39" s="7"/>
      <c r="D39" s="7" t="s">
        <v>404</v>
      </c>
      <c r="E39" s="19">
        <v>220000.00000000003</v>
      </c>
      <c r="F39" s="286"/>
      <c r="G39" s="216"/>
      <c r="H39" s="216"/>
    </row>
    <row r="40" spans="1:8" s="213" customFormat="1" ht="15.75">
      <c r="A40" s="13">
        <v>29</v>
      </c>
      <c r="B40" s="39" t="s">
        <v>31</v>
      </c>
      <c r="C40" s="10"/>
      <c r="D40" s="7" t="s">
        <v>404</v>
      </c>
      <c r="E40" s="19">
        <v>89999.8</v>
      </c>
      <c r="F40" s="286"/>
      <c r="G40" s="223"/>
      <c r="H40" s="216"/>
    </row>
    <row r="41" spans="1:8" s="213" customFormat="1" ht="15.75" customHeight="1">
      <c r="A41" s="13">
        <v>30</v>
      </c>
      <c r="B41" s="39" t="s">
        <v>248</v>
      </c>
      <c r="C41" s="7"/>
      <c r="D41" s="7" t="s">
        <v>404</v>
      </c>
      <c r="E41" s="19">
        <v>179999.6</v>
      </c>
      <c r="F41" s="286"/>
      <c r="G41" s="216"/>
      <c r="H41" s="216"/>
    </row>
    <row r="42" spans="1:8" s="213" customFormat="1" ht="15.75">
      <c r="A42" s="13">
        <v>31</v>
      </c>
      <c r="B42" s="39" t="s">
        <v>1157</v>
      </c>
      <c r="C42" s="7"/>
      <c r="D42" s="7" t="s">
        <v>404</v>
      </c>
      <c r="E42" s="19">
        <v>310000</v>
      </c>
      <c r="F42" s="286" t="s">
        <v>1778</v>
      </c>
      <c r="G42" s="216"/>
      <c r="H42" s="216"/>
    </row>
    <row r="43" spans="1:8" s="213" customFormat="1" ht="15.75">
      <c r="A43" s="13">
        <v>32</v>
      </c>
      <c r="B43" s="39" t="s">
        <v>1153</v>
      </c>
      <c r="C43" s="7"/>
      <c r="D43" s="7" t="s">
        <v>404</v>
      </c>
      <c r="E43" s="19">
        <v>200000</v>
      </c>
      <c r="F43" s="286"/>
      <c r="G43" s="216"/>
      <c r="H43" s="216"/>
    </row>
    <row r="44" spans="1:10" s="213" customFormat="1" ht="15.75">
      <c r="A44" s="13">
        <v>33</v>
      </c>
      <c r="B44" s="39" t="s">
        <v>1029</v>
      </c>
      <c r="C44" s="7"/>
      <c r="D44" s="7" t="s">
        <v>404</v>
      </c>
      <c r="E44" s="19">
        <v>350000</v>
      </c>
      <c r="F44" s="286"/>
      <c r="G44" s="216"/>
      <c r="H44" s="216"/>
      <c r="J44" s="213">
        <v>69999.6</v>
      </c>
    </row>
    <row r="45" spans="1:8" s="213" customFormat="1" ht="15.75">
      <c r="A45" s="13">
        <v>34</v>
      </c>
      <c r="B45" s="39" t="s">
        <v>506</v>
      </c>
      <c r="C45" s="7"/>
      <c r="D45" s="7" t="s">
        <v>404</v>
      </c>
      <c r="E45" s="19">
        <v>270000</v>
      </c>
      <c r="F45" s="286"/>
      <c r="G45" s="216"/>
      <c r="H45" s="216"/>
    </row>
    <row r="46" spans="1:8" s="213" customFormat="1" ht="15.75">
      <c r="A46" s="13">
        <v>35</v>
      </c>
      <c r="B46" s="39" t="s">
        <v>1054</v>
      </c>
      <c r="C46" s="10"/>
      <c r="D46" s="7" t="s">
        <v>404</v>
      </c>
      <c r="E46" s="19">
        <v>410000</v>
      </c>
      <c r="F46" s="286"/>
      <c r="G46" s="216"/>
      <c r="H46" s="216"/>
    </row>
    <row r="47" spans="1:8" s="213" customFormat="1" ht="15.75">
      <c r="A47" s="13">
        <v>36</v>
      </c>
      <c r="B47" s="39" t="s">
        <v>1055</v>
      </c>
      <c r="C47" s="10"/>
      <c r="D47" s="7" t="s">
        <v>404</v>
      </c>
      <c r="E47" s="19">
        <v>350000</v>
      </c>
      <c r="F47" s="286"/>
      <c r="G47" s="216"/>
      <c r="H47" s="216"/>
    </row>
    <row r="48" spans="1:8" s="213" customFormat="1" ht="15.75">
      <c r="A48" s="13">
        <v>37</v>
      </c>
      <c r="B48" s="39" t="s">
        <v>84</v>
      </c>
      <c r="C48" s="10"/>
      <c r="D48" s="7" t="s">
        <v>404</v>
      </c>
      <c r="E48" s="19">
        <v>350000</v>
      </c>
      <c r="F48" s="286"/>
      <c r="G48" s="216"/>
      <c r="H48" s="216"/>
    </row>
    <row r="49" spans="1:8" s="213" customFormat="1" ht="15.75" customHeight="1">
      <c r="A49" s="13">
        <v>38</v>
      </c>
      <c r="B49" s="39" t="s">
        <v>81</v>
      </c>
      <c r="C49" s="10"/>
      <c r="D49" s="7" t="s">
        <v>404</v>
      </c>
      <c r="E49" s="19">
        <v>220000</v>
      </c>
      <c r="F49" s="286"/>
      <c r="G49" s="216"/>
      <c r="H49" s="216"/>
    </row>
    <row r="50" spans="1:8" s="213" customFormat="1" ht="22.5">
      <c r="A50" s="13">
        <v>39</v>
      </c>
      <c r="B50" s="39" t="s">
        <v>82</v>
      </c>
      <c r="C50" s="10"/>
      <c r="D50" s="7" t="s">
        <v>404</v>
      </c>
      <c r="E50" s="19">
        <v>250000</v>
      </c>
      <c r="F50" s="35" t="s">
        <v>995</v>
      </c>
      <c r="G50" s="216"/>
      <c r="H50" s="216"/>
    </row>
    <row r="51" spans="1:8" s="213" customFormat="1" ht="33" customHeight="1">
      <c r="A51" s="13">
        <v>40</v>
      </c>
      <c r="B51" s="11" t="s">
        <v>346</v>
      </c>
      <c r="C51" s="11"/>
      <c r="D51" s="7" t="s">
        <v>347</v>
      </c>
      <c r="E51" s="19">
        <v>650000</v>
      </c>
      <c r="F51" s="33" t="s">
        <v>714</v>
      </c>
      <c r="G51" s="216"/>
      <c r="H51" s="216"/>
    </row>
    <row r="52" spans="1:8" s="213" customFormat="1" ht="15.75">
      <c r="A52" s="13">
        <v>41</v>
      </c>
      <c r="B52" s="290" t="s">
        <v>713</v>
      </c>
      <c r="C52" s="290"/>
      <c r="D52" s="7" t="s">
        <v>404</v>
      </c>
      <c r="E52" s="19">
        <v>22000</v>
      </c>
      <c r="F52" s="33" t="s">
        <v>497</v>
      </c>
      <c r="G52" s="216"/>
      <c r="H52" s="216"/>
    </row>
    <row r="53" spans="1:11" s="225" customFormat="1" ht="15.75">
      <c r="A53" s="220" t="s">
        <v>379</v>
      </c>
      <c r="B53" s="224" t="s">
        <v>385</v>
      </c>
      <c r="C53" s="112"/>
      <c r="D53" s="108"/>
      <c r="E53" s="112"/>
      <c r="F53" s="113"/>
      <c r="G53" s="216"/>
      <c r="H53" s="213"/>
      <c r="K53" s="226"/>
    </row>
    <row r="54" spans="1:8" s="225" customFormat="1" ht="15.75">
      <c r="A54" s="14">
        <v>1</v>
      </c>
      <c r="B54" s="42" t="s">
        <v>46</v>
      </c>
      <c r="C54" s="42"/>
      <c r="D54" s="42"/>
      <c r="E54" s="8"/>
      <c r="F54" s="33"/>
      <c r="G54" s="216"/>
      <c r="H54" s="213"/>
    </row>
    <row r="55" spans="1:8" s="225" customFormat="1" ht="15.75">
      <c r="A55" s="13">
        <v>42</v>
      </c>
      <c r="B55" s="39" t="s">
        <v>232</v>
      </c>
      <c r="C55" s="7" t="s">
        <v>1034</v>
      </c>
      <c r="D55" s="7" t="s">
        <v>406</v>
      </c>
      <c r="E55" s="19">
        <v>2070</v>
      </c>
      <c r="F55" s="286" t="s">
        <v>683</v>
      </c>
      <c r="G55" s="216"/>
      <c r="H55" s="216"/>
    </row>
    <row r="56" spans="1:8" s="225" customFormat="1" ht="15.75">
      <c r="A56" s="13">
        <v>43</v>
      </c>
      <c r="B56" s="39" t="s">
        <v>233</v>
      </c>
      <c r="C56" s="7" t="s">
        <v>1035</v>
      </c>
      <c r="D56" s="7" t="s">
        <v>406</v>
      </c>
      <c r="E56" s="19">
        <v>1870</v>
      </c>
      <c r="F56" s="286"/>
      <c r="G56" s="216"/>
      <c r="H56" s="216"/>
    </row>
    <row r="57" spans="1:8" s="225" customFormat="1" ht="15.75">
      <c r="A57" s="13">
        <v>44</v>
      </c>
      <c r="B57" s="39" t="s">
        <v>234</v>
      </c>
      <c r="C57" s="7" t="s">
        <v>1034</v>
      </c>
      <c r="D57" s="7" t="s">
        <v>406</v>
      </c>
      <c r="E57" s="19">
        <v>1400</v>
      </c>
      <c r="F57" s="286"/>
      <c r="G57" s="216"/>
      <c r="H57" s="216"/>
    </row>
    <row r="58" spans="1:8" s="225" customFormat="1" ht="15.75">
      <c r="A58" s="13">
        <v>45</v>
      </c>
      <c r="B58" s="39" t="s">
        <v>464</v>
      </c>
      <c r="C58" s="7" t="s">
        <v>1036</v>
      </c>
      <c r="D58" s="7" t="s">
        <v>406</v>
      </c>
      <c r="E58" s="19">
        <v>1760</v>
      </c>
      <c r="F58" s="286"/>
      <c r="G58" s="216"/>
      <c r="H58" s="216"/>
    </row>
    <row r="59" spans="1:8" s="225" customFormat="1" ht="15.75">
      <c r="A59" s="13">
        <v>46</v>
      </c>
      <c r="B59" s="39" t="s">
        <v>469</v>
      </c>
      <c r="C59" s="7" t="s">
        <v>1037</v>
      </c>
      <c r="D59" s="7" t="s">
        <v>406</v>
      </c>
      <c r="E59" s="19">
        <v>2150</v>
      </c>
      <c r="F59" s="286"/>
      <c r="G59" s="216"/>
      <c r="H59" s="216"/>
    </row>
    <row r="60" spans="1:8" s="225" customFormat="1" ht="15.75">
      <c r="A60" s="13">
        <v>47</v>
      </c>
      <c r="B60" s="39" t="s">
        <v>470</v>
      </c>
      <c r="C60" s="7" t="s">
        <v>1038</v>
      </c>
      <c r="D60" s="7" t="s">
        <v>406</v>
      </c>
      <c r="E60" s="19">
        <v>1400</v>
      </c>
      <c r="F60" s="286"/>
      <c r="G60" s="216"/>
      <c r="H60" s="216"/>
    </row>
    <row r="61" spans="1:8" s="225" customFormat="1" ht="15.75">
      <c r="A61" s="13">
        <v>48</v>
      </c>
      <c r="B61" s="39" t="s">
        <v>235</v>
      </c>
      <c r="C61" s="7" t="s">
        <v>1039</v>
      </c>
      <c r="D61" s="7" t="s">
        <v>406</v>
      </c>
      <c r="E61" s="19">
        <v>2500</v>
      </c>
      <c r="F61" s="286"/>
      <c r="G61" s="216"/>
      <c r="H61" s="216"/>
    </row>
    <row r="62" spans="1:8" s="225" customFormat="1" ht="15.75">
      <c r="A62" s="13">
        <v>49</v>
      </c>
      <c r="B62" s="39" t="s">
        <v>468</v>
      </c>
      <c r="C62" s="7" t="s">
        <v>1040</v>
      </c>
      <c r="D62" s="7" t="s">
        <v>406</v>
      </c>
      <c r="E62" s="19">
        <v>1600</v>
      </c>
      <c r="F62" s="286"/>
      <c r="G62" s="216"/>
      <c r="H62" s="216"/>
    </row>
    <row r="63" spans="1:8" s="227" customFormat="1" ht="15.75">
      <c r="A63" s="14">
        <v>2</v>
      </c>
      <c r="B63" s="42" t="s">
        <v>1178</v>
      </c>
      <c r="C63" s="10"/>
      <c r="D63" s="10"/>
      <c r="E63" s="19"/>
      <c r="F63" s="34"/>
      <c r="G63" s="222"/>
      <c r="H63" s="222"/>
    </row>
    <row r="64" spans="1:8" s="225" customFormat="1" ht="15.75">
      <c r="A64" s="14" t="s">
        <v>517</v>
      </c>
      <c r="B64" s="42" t="s">
        <v>303</v>
      </c>
      <c r="C64" s="7"/>
      <c r="D64" s="7"/>
      <c r="E64" s="8"/>
      <c r="F64" s="35"/>
      <c r="G64" s="216"/>
      <c r="H64" s="213"/>
    </row>
    <row r="65" spans="1:8" s="225" customFormat="1" ht="15.75" customHeight="1">
      <c r="A65" s="13">
        <v>50</v>
      </c>
      <c r="B65" s="39" t="s">
        <v>1560</v>
      </c>
      <c r="C65" s="7" t="s">
        <v>1043</v>
      </c>
      <c r="D65" s="7" t="s">
        <v>406</v>
      </c>
      <c r="E65" s="19">
        <v>4000</v>
      </c>
      <c r="F65" s="286" t="s">
        <v>505</v>
      </c>
      <c r="G65" s="149"/>
      <c r="H65" s="216"/>
    </row>
    <row r="66" spans="1:8" s="225" customFormat="1" ht="15.75">
      <c r="A66" s="13">
        <v>51</v>
      </c>
      <c r="B66" s="39" t="s">
        <v>1561</v>
      </c>
      <c r="C66" s="7" t="s">
        <v>874</v>
      </c>
      <c r="D66" s="7" t="s">
        <v>406</v>
      </c>
      <c r="E66" s="19">
        <v>4500</v>
      </c>
      <c r="F66" s="286"/>
      <c r="G66" s="149"/>
      <c r="H66" s="216"/>
    </row>
    <row r="67" spans="1:8" s="225" customFormat="1" ht="15.75">
      <c r="A67" s="13">
        <v>52</v>
      </c>
      <c r="B67" s="39" t="s">
        <v>1562</v>
      </c>
      <c r="C67" s="7" t="s">
        <v>1045</v>
      </c>
      <c r="D67" s="7" t="s">
        <v>406</v>
      </c>
      <c r="E67" s="19">
        <v>5500</v>
      </c>
      <c r="F67" s="286"/>
      <c r="G67" s="149"/>
      <c r="H67" s="216"/>
    </row>
    <row r="68" spans="1:8" s="225" customFormat="1" ht="15.75">
      <c r="A68" s="13">
        <v>53</v>
      </c>
      <c r="B68" s="39" t="s">
        <v>1563</v>
      </c>
      <c r="C68" s="7" t="s">
        <v>1558</v>
      </c>
      <c r="D68" s="7" t="s">
        <v>406</v>
      </c>
      <c r="E68" s="19">
        <v>8200</v>
      </c>
      <c r="F68" s="286"/>
      <c r="G68" s="149"/>
      <c r="H68" s="216"/>
    </row>
    <row r="69" spans="1:8" s="225" customFormat="1" ht="15.75">
      <c r="A69" s="13">
        <v>54</v>
      </c>
      <c r="B69" s="39" t="s">
        <v>1564</v>
      </c>
      <c r="C69" s="7" t="s">
        <v>1041</v>
      </c>
      <c r="D69" s="7" t="s">
        <v>406</v>
      </c>
      <c r="E69" s="19">
        <v>8600</v>
      </c>
      <c r="F69" s="286"/>
      <c r="G69" s="149"/>
      <c r="H69" s="216"/>
    </row>
    <row r="70" spans="1:8" s="225" customFormat="1" ht="15.75">
      <c r="A70" s="13">
        <v>55</v>
      </c>
      <c r="B70" s="39" t="s">
        <v>1565</v>
      </c>
      <c r="C70" s="7" t="s">
        <v>1035</v>
      </c>
      <c r="D70" s="7" t="s">
        <v>406</v>
      </c>
      <c r="E70" s="19">
        <v>1100</v>
      </c>
      <c r="F70" s="286"/>
      <c r="G70" s="149"/>
      <c r="H70" s="216"/>
    </row>
    <row r="71" spans="1:8" s="225" customFormat="1" ht="15.75">
      <c r="A71" s="13">
        <v>56</v>
      </c>
      <c r="B71" s="39" t="s">
        <v>1566</v>
      </c>
      <c r="C71" s="7" t="s">
        <v>1559</v>
      </c>
      <c r="D71" s="7" t="s">
        <v>406</v>
      </c>
      <c r="E71" s="19">
        <v>2000</v>
      </c>
      <c r="F71" s="286"/>
      <c r="G71" s="149"/>
      <c r="H71" s="216"/>
    </row>
    <row r="72" spans="1:8" s="225" customFormat="1" ht="15.75" customHeight="1">
      <c r="A72" s="14" t="s">
        <v>518</v>
      </c>
      <c r="B72" s="42" t="s">
        <v>1147</v>
      </c>
      <c r="C72" s="7"/>
      <c r="D72" s="7"/>
      <c r="E72" s="8"/>
      <c r="F72" s="309" t="s">
        <v>1148</v>
      </c>
      <c r="G72" s="216"/>
      <c r="H72" s="213"/>
    </row>
    <row r="73" spans="1:8" s="225" customFormat="1" ht="15.75" customHeight="1">
      <c r="A73" s="13">
        <v>57</v>
      </c>
      <c r="B73" s="39" t="s">
        <v>1179</v>
      </c>
      <c r="C73" s="7" t="s">
        <v>1037</v>
      </c>
      <c r="D73" s="7" t="s">
        <v>406</v>
      </c>
      <c r="E73" s="19">
        <v>2200</v>
      </c>
      <c r="F73" s="309"/>
      <c r="G73" s="216"/>
      <c r="H73" s="216"/>
    </row>
    <row r="74" spans="1:8" s="225" customFormat="1" ht="15.75" customHeight="1">
      <c r="A74" s="13">
        <v>58</v>
      </c>
      <c r="B74" s="39" t="s">
        <v>1180</v>
      </c>
      <c r="C74" s="7" t="s">
        <v>1035</v>
      </c>
      <c r="D74" s="7" t="s">
        <v>406</v>
      </c>
      <c r="E74" s="19">
        <v>1800</v>
      </c>
      <c r="F74" s="309"/>
      <c r="G74" s="216"/>
      <c r="H74" s="216"/>
    </row>
    <row r="75" spans="1:8" s="225" customFormat="1" ht="15.75" customHeight="1">
      <c r="A75" s="13">
        <v>59</v>
      </c>
      <c r="B75" s="39" t="s">
        <v>1437</v>
      </c>
      <c r="C75" s="7" t="s">
        <v>1035</v>
      </c>
      <c r="D75" s="7" t="s">
        <v>406</v>
      </c>
      <c r="E75" s="19">
        <v>1150</v>
      </c>
      <c r="F75" s="309"/>
      <c r="G75" s="216"/>
      <c r="H75" s="216"/>
    </row>
    <row r="76" spans="1:8" s="225" customFormat="1" ht="15.75" customHeight="1">
      <c r="A76" s="13">
        <v>60</v>
      </c>
      <c r="B76" s="39" t="s">
        <v>1440</v>
      </c>
      <c r="C76" s="7" t="s">
        <v>1043</v>
      </c>
      <c r="D76" s="7" t="s">
        <v>406</v>
      </c>
      <c r="E76" s="19">
        <v>4400</v>
      </c>
      <c r="F76" s="309"/>
      <c r="G76" s="216"/>
      <c r="H76" s="216"/>
    </row>
    <row r="77" spans="1:8" s="225" customFormat="1" ht="15.75" customHeight="1">
      <c r="A77" s="13">
        <v>61</v>
      </c>
      <c r="B77" s="39" t="s">
        <v>1441</v>
      </c>
      <c r="C77" s="7" t="s">
        <v>1438</v>
      </c>
      <c r="D77" s="7" t="s">
        <v>406</v>
      </c>
      <c r="E77" s="19">
        <v>5800</v>
      </c>
      <c r="F77" s="309"/>
      <c r="G77" s="216"/>
      <c r="H77" s="216"/>
    </row>
    <row r="78" spans="1:8" s="225" customFormat="1" ht="15.75" customHeight="1">
      <c r="A78" s="13">
        <v>62</v>
      </c>
      <c r="B78" s="39" t="s">
        <v>1441</v>
      </c>
      <c r="C78" s="7" t="s">
        <v>1046</v>
      </c>
      <c r="D78" s="7" t="s">
        <v>406</v>
      </c>
      <c r="E78" s="19">
        <v>7900</v>
      </c>
      <c r="F78" s="309"/>
      <c r="G78" s="216"/>
      <c r="H78" s="216"/>
    </row>
    <row r="79" spans="1:8" s="225" customFormat="1" ht="15.75" customHeight="1">
      <c r="A79" s="13">
        <v>63</v>
      </c>
      <c r="B79" s="39" t="s">
        <v>1441</v>
      </c>
      <c r="C79" s="7" t="s">
        <v>1439</v>
      </c>
      <c r="D79" s="7" t="s">
        <v>406</v>
      </c>
      <c r="E79" s="19">
        <v>5250</v>
      </c>
      <c r="F79" s="309"/>
      <c r="G79" s="216"/>
      <c r="H79" s="216"/>
    </row>
    <row r="80" spans="1:8" s="225" customFormat="1" ht="15.75" customHeight="1">
      <c r="A80" s="14" t="s">
        <v>519</v>
      </c>
      <c r="B80" s="42" t="s">
        <v>1731</v>
      </c>
      <c r="C80" s="7"/>
      <c r="D80" s="7"/>
      <c r="E80" s="8"/>
      <c r="F80" s="209"/>
      <c r="G80" s="216"/>
      <c r="H80" s="213"/>
    </row>
    <row r="81" spans="1:8" s="225" customFormat="1" ht="15.75" customHeight="1">
      <c r="A81" s="13">
        <v>64</v>
      </c>
      <c r="B81" s="39" t="s">
        <v>1732</v>
      </c>
      <c r="C81" s="7" t="s">
        <v>1737</v>
      </c>
      <c r="D81" s="7" t="s">
        <v>406</v>
      </c>
      <c r="E81" s="19">
        <v>21665.402000000002</v>
      </c>
      <c r="F81" s="309" t="s">
        <v>1738</v>
      </c>
      <c r="G81" s="216"/>
      <c r="H81" s="216"/>
    </row>
    <row r="82" spans="1:8" s="225" customFormat="1" ht="15.75" customHeight="1">
      <c r="A82" s="13">
        <v>65</v>
      </c>
      <c r="B82" s="39" t="s">
        <v>1732</v>
      </c>
      <c r="C82" s="7" t="s">
        <v>1733</v>
      </c>
      <c r="D82" s="7" t="s">
        <v>406</v>
      </c>
      <c r="E82" s="19">
        <v>14461.524</v>
      </c>
      <c r="F82" s="309"/>
      <c r="G82" s="216"/>
      <c r="H82" s="216">
        <v>0.94</v>
      </c>
    </row>
    <row r="83" spans="1:8" s="225" customFormat="1" ht="15.75" customHeight="1">
      <c r="A83" s="13">
        <v>66</v>
      </c>
      <c r="B83" s="39" t="s">
        <v>1732</v>
      </c>
      <c r="C83" s="7" t="s">
        <v>1734</v>
      </c>
      <c r="D83" s="7" t="s">
        <v>406</v>
      </c>
      <c r="E83" s="19">
        <v>11153.758</v>
      </c>
      <c r="F83" s="309"/>
      <c r="G83" s="216"/>
      <c r="H83" s="216"/>
    </row>
    <row r="84" spans="1:8" s="225" customFormat="1" ht="15.75" customHeight="1">
      <c r="A84" s="13">
        <v>67</v>
      </c>
      <c r="B84" s="39" t="s">
        <v>1732</v>
      </c>
      <c r="C84" s="7" t="s">
        <v>1735</v>
      </c>
      <c r="D84" s="7" t="s">
        <v>406</v>
      </c>
      <c r="E84" s="19">
        <v>14513.224</v>
      </c>
      <c r="F84" s="309"/>
      <c r="G84" s="216"/>
      <c r="H84" s="216"/>
    </row>
    <row r="85" spans="1:8" s="225" customFormat="1" ht="15.75" customHeight="1">
      <c r="A85" s="13">
        <v>68</v>
      </c>
      <c r="B85" s="39" t="s">
        <v>1732</v>
      </c>
      <c r="C85" s="7" t="s">
        <v>1736</v>
      </c>
      <c r="D85" s="7" t="s">
        <v>406</v>
      </c>
      <c r="E85" s="19">
        <v>9636.88</v>
      </c>
      <c r="F85" s="309"/>
      <c r="G85" s="216"/>
      <c r="H85" s="216"/>
    </row>
    <row r="86" spans="1:8" s="225" customFormat="1" ht="15.75" customHeight="1">
      <c r="A86" s="14" t="s">
        <v>520</v>
      </c>
      <c r="B86" s="42" t="s">
        <v>1739</v>
      </c>
      <c r="C86" s="7"/>
      <c r="D86" s="7"/>
      <c r="E86" s="8"/>
      <c r="F86" s="209"/>
      <c r="G86" s="216"/>
      <c r="H86" s="213"/>
    </row>
    <row r="87" spans="1:8" s="225" customFormat="1" ht="15.75" customHeight="1">
      <c r="A87" s="13">
        <v>69</v>
      </c>
      <c r="B87" s="39" t="s">
        <v>1740</v>
      </c>
      <c r="C87" s="7" t="s">
        <v>1035</v>
      </c>
      <c r="D87" s="7" t="s">
        <v>406</v>
      </c>
      <c r="E87" s="19">
        <v>1000</v>
      </c>
      <c r="F87" s="309" t="s">
        <v>1744</v>
      </c>
      <c r="G87" s="216"/>
      <c r="H87" s="216"/>
    </row>
    <row r="88" spans="1:8" s="225" customFormat="1" ht="15.75" customHeight="1">
      <c r="A88" s="13">
        <v>70</v>
      </c>
      <c r="B88" s="39" t="s">
        <v>1741</v>
      </c>
      <c r="C88" s="7" t="s">
        <v>1736</v>
      </c>
      <c r="D88" s="7" t="s">
        <v>406</v>
      </c>
      <c r="E88" s="19">
        <v>4200</v>
      </c>
      <c r="F88" s="309"/>
      <c r="G88" s="216"/>
      <c r="H88" s="216"/>
    </row>
    <row r="89" spans="1:8" s="225" customFormat="1" ht="15.75" customHeight="1">
      <c r="A89" s="13">
        <v>71</v>
      </c>
      <c r="B89" s="39" t="s">
        <v>1741</v>
      </c>
      <c r="C89" s="7" t="s">
        <v>1742</v>
      </c>
      <c r="D89" s="7" t="s">
        <v>406</v>
      </c>
      <c r="E89" s="19">
        <v>8200</v>
      </c>
      <c r="F89" s="309"/>
      <c r="G89" s="216"/>
      <c r="H89" s="216"/>
    </row>
    <row r="90" spans="1:8" s="225" customFormat="1" ht="15.75" customHeight="1">
      <c r="A90" s="14" t="s">
        <v>521</v>
      </c>
      <c r="B90" s="42" t="s">
        <v>1743</v>
      </c>
      <c r="C90" s="7"/>
      <c r="D90" s="7"/>
      <c r="E90" s="8"/>
      <c r="F90" s="209"/>
      <c r="G90" s="216"/>
      <c r="H90" s="213"/>
    </row>
    <row r="91" spans="1:8" s="225" customFormat="1" ht="15.75" customHeight="1">
      <c r="A91" s="13">
        <v>72</v>
      </c>
      <c r="B91" s="39" t="s">
        <v>1745</v>
      </c>
      <c r="C91" s="7" t="s">
        <v>1046</v>
      </c>
      <c r="D91" s="7" t="s">
        <v>406</v>
      </c>
      <c r="E91" s="19">
        <v>8600</v>
      </c>
      <c r="F91" s="309" t="s">
        <v>1755</v>
      </c>
      <c r="G91" s="216"/>
      <c r="H91" s="216"/>
    </row>
    <row r="92" spans="1:8" s="225" customFormat="1" ht="15.75" customHeight="1">
      <c r="A92" s="13">
        <v>73</v>
      </c>
      <c r="B92" s="39" t="s">
        <v>1746</v>
      </c>
      <c r="C92" s="7" t="s">
        <v>1748</v>
      </c>
      <c r="D92" s="7" t="s">
        <v>406</v>
      </c>
      <c r="E92" s="19">
        <v>9500</v>
      </c>
      <c r="F92" s="309"/>
      <c r="G92" s="216"/>
      <c r="H92" s="216"/>
    </row>
    <row r="93" spans="1:8" s="225" customFormat="1" ht="15.75" customHeight="1">
      <c r="A93" s="13">
        <v>74</v>
      </c>
      <c r="B93" s="39" t="s">
        <v>1745</v>
      </c>
      <c r="C93" s="7" t="s">
        <v>1747</v>
      </c>
      <c r="D93" s="7" t="s">
        <v>406</v>
      </c>
      <c r="E93" s="19">
        <v>5500</v>
      </c>
      <c r="F93" s="309"/>
      <c r="G93" s="216"/>
      <c r="H93" s="216"/>
    </row>
    <row r="94" spans="1:8" s="225" customFormat="1" ht="15.75" customHeight="1">
      <c r="A94" s="13">
        <v>75</v>
      </c>
      <c r="B94" s="39" t="s">
        <v>1750</v>
      </c>
      <c r="C94" s="7" t="s">
        <v>1749</v>
      </c>
      <c r="D94" s="7" t="s">
        <v>406</v>
      </c>
      <c r="E94" s="19">
        <v>2500</v>
      </c>
      <c r="F94" s="309"/>
      <c r="G94" s="216"/>
      <c r="H94" s="216"/>
    </row>
    <row r="95" spans="1:8" s="225" customFormat="1" ht="15.75" customHeight="1">
      <c r="A95" s="13">
        <v>76</v>
      </c>
      <c r="B95" s="39" t="s">
        <v>1751</v>
      </c>
      <c r="C95" s="7" t="s">
        <v>1749</v>
      </c>
      <c r="D95" s="7" t="s">
        <v>406</v>
      </c>
      <c r="E95" s="19">
        <v>2200</v>
      </c>
      <c r="F95" s="309"/>
      <c r="G95" s="216"/>
      <c r="H95" s="216"/>
    </row>
    <row r="96" spans="1:8" s="225" customFormat="1" ht="15.75" customHeight="1">
      <c r="A96" s="13">
        <v>77</v>
      </c>
      <c r="B96" s="39" t="s">
        <v>1753</v>
      </c>
      <c r="C96" s="7" t="s">
        <v>1752</v>
      </c>
      <c r="D96" s="7" t="s">
        <v>406</v>
      </c>
      <c r="E96" s="19">
        <v>1600</v>
      </c>
      <c r="F96" s="309"/>
      <c r="G96" s="216"/>
      <c r="H96" s="216"/>
    </row>
    <row r="97" spans="1:8" s="225" customFormat="1" ht="15.75" customHeight="1">
      <c r="A97" s="13">
        <v>78</v>
      </c>
      <c r="B97" s="39" t="s">
        <v>1754</v>
      </c>
      <c r="C97" s="7" t="s">
        <v>1752</v>
      </c>
      <c r="D97" s="7" t="s">
        <v>406</v>
      </c>
      <c r="E97" s="19">
        <v>1900</v>
      </c>
      <c r="F97" s="309"/>
      <c r="G97" s="216"/>
      <c r="H97" s="216"/>
    </row>
    <row r="98" spans="1:8" s="225" customFormat="1" ht="15.75">
      <c r="A98" s="14" t="s">
        <v>520</v>
      </c>
      <c r="B98" s="42" t="s">
        <v>47</v>
      </c>
      <c r="C98" s="10"/>
      <c r="D98" s="7"/>
      <c r="E98" s="8"/>
      <c r="F98" s="33"/>
      <c r="G98" s="216"/>
      <c r="H98" s="213"/>
    </row>
    <row r="99" spans="1:8" s="225" customFormat="1" ht="15.75">
      <c r="A99" s="13">
        <v>79</v>
      </c>
      <c r="B99" s="11" t="s">
        <v>52</v>
      </c>
      <c r="C99" s="7" t="s">
        <v>888</v>
      </c>
      <c r="D99" s="7" t="s">
        <v>406</v>
      </c>
      <c r="E99" s="19">
        <v>3500</v>
      </c>
      <c r="F99" s="33" t="s">
        <v>615</v>
      </c>
      <c r="G99" s="216"/>
      <c r="H99" s="216"/>
    </row>
    <row r="100" spans="1:8" s="225" customFormat="1" ht="15.75">
      <c r="A100" s="13">
        <v>80</v>
      </c>
      <c r="B100" s="11" t="s">
        <v>52</v>
      </c>
      <c r="C100" s="7" t="s">
        <v>874</v>
      </c>
      <c r="D100" s="7" t="s">
        <v>406</v>
      </c>
      <c r="E100" s="19">
        <v>4000</v>
      </c>
      <c r="F100" s="33" t="s">
        <v>615</v>
      </c>
      <c r="G100" s="216"/>
      <c r="H100" s="216"/>
    </row>
    <row r="101" spans="1:8" s="225" customFormat="1" ht="15.75">
      <c r="A101" s="14">
        <v>3</v>
      </c>
      <c r="B101" s="42" t="s">
        <v>498</v>
      </c>
      <c r="C101" s="42"/>
      <c r="D101" s="42"/>
      <c r="E101" s="42"/>
      <c r="F101" s="35"/>
      <c r="G101" s="216"/>
      <c r="H101" s="213"/>
    </row>
    <row r="102" spans="1:8" s="227" customFormat="1" ht="15.75">
      <c r="A102" s="14" t="s">
        <v>517</v>
      </c>
      <c r="B102" s="42" t="s">
        <v>363</v>
      </c>
      <c r="C102" s="10"/>
      <c r="D102" s="10"/>
      <c r="E102" s="8"/>
      <c r="F102" s="286" t="s">
        <v>1462</v>
      </c>
      <c r="G102" s="216"/>
      <c r="H102" s="228"/>
    </row>
    <row r="103" spans="1:8" s="227" customFormat="1" ht="15.75" customHeight="1">
      <c r="A103" s="13">
        <v>81</v>
      </c>
      <c r="B103" s="39" t="s">
        <v>268</v>
      </c>
      <c r="C103" s="7" t="s">
        <v>269</v>
      </c>
      <c r="D103" s="7" t="s">
        <v>405</v>
      </c>
      <c r="E103" s="19">
        <v>110000</v>
      </c>
      <c r="F103" s="286"/>
      <c r="G103" s="216"/>
      <c r="H103" s="216"/>
    </row>
    <row r="104" spans="1:8" s="227" customFormat="1" ht="15.75">
      <c r="A104" s="13">
        <v>82</v>
      </c>
      <c r="B104" s="39" t="s">
        <v>270</v>
      </c>
      <c r="C104" s="7" t="s">
        <v>269</v>
      </c>
      <c r="D104" s="7" t="s">
        <v>405</v>
      </c>
      <c r="E104" s="19">
        <v>120000</v>
      </c>
      <c r="F104" s="286"/>
      <c r="G104" s="216"/>
      <c r="H104" s="216"/>
    </row>
    <row r="105" spans="1:8" s="227" customFormat="1" ht="30">
      <c r="A105" s="13">
        <v>83</v>
      </c>
      <c r="B105" s="39" t="s">
        <v>271</v>
      </c>
      <c r="C105" s="7" t="s">
        <v>269</v>
      </c>
      <c r="D105" s="7" t="s">
        <v>405</v>
      </c>
      <c r="E105" s="19">
        <v>150000</v>
      </c>
      <c r="F105" s="286"/>
      <c r="G105" s="216"/>
      <c r="H105" s="216"/>
    </row>
    <row r="106" spans="1:8" s="225" customFormat="1" ht="15.75" customHeight="1">
      <c r="A106" s="13">
        <v>84</v>
      </c>
      <c r="B106" s="39" t="s">
        <v>272</v>
      </c>
      <c r="C106" s="7" t="s">
        <v>269</v>
      </c>
      <c r="D106" s="7" t="s">
        <v>405</v>
      </c>
      <c r="E106" s="19">
        <v>130000</v>
      </c>
      <c r="F106" s="286"/>
      <c r="G106" s="105"/>
      <c r="H106" s="216"/>
    </row>
    <row r="107" spans="1:8" s="225" customFormat="1" ht="15.75">
      <c r="A107" s="13">
        <v>85</v>
      </c>
      <c r="B107" s="39" t="s">
        <v>273</v>
      </c>
      <c r="C107" s="7" t="s">
        <v>269</v>
      </c>
      <c r="D107" s="7" t="s">
        <v>405</v>
      </c>
      <c r="E107" s="19">
        <v>140000</v>
      </c>
      <c r="F107" s="286"/>
      <c r="G107" s="105"/>
      <c r="H107" s="216"/>
    </row>
    <row r="108" spans="1:8" s="225" customFormat="1" ht="30">
      <c r="A108" s="13">
        <v>86</v>
      </c>
      <c r="B108" s="39" t="s">
        <v>274</v>
      </c>
      <c r="C108" s="7" t="s">
        <v>269</v>
      </c>
      <c r="D108" s="7" t="s">
        <v>405</v>
      </c>
      <c r="E108" s="19">
        <v>150000</v>
      </c>
      <c r="F108" s="286"/>
      <c r="G108" s="216"/>
      <c r="H108" s="216"/>
    </row>
    <row r="109" spans="1:8" s="225" customFormat="1" ht="15.75">
      <c r="A109" s="13">
        <v>87</v>
      </c>
      <c r="B109" s="229" t="s">
        <v>275</v>
      </c>
      <c r="C109" s="7" t="s">
        <v>269</v>
      </c>
      <c r="D109" s="7" t="s">
        <v>405</v>
      </c>
      <c r="E109" s="19">
        <v>130000</v>
      </c>
      <c r="F109" s="286"/>
      <c r="G109" s="216"/>
      <c r="H109" s="216"/>
    </row>
    <row r="110" spans="1:8" s="225" customFormat="1" ht="15.75">
      <c r="A110" s="13">
        <v>88</v>
      </c>
      <c r="B110" s="39" t="s">
        <v>276</v>
      </c>
      <c r="C110" s="7" t="s">
        <v>269</v>
      </c>
      <c r="D110" s="7" t="s">
        <v>405</v>
      </c>
      <c r="E110" s="19">
        <v>140000</v>
      </c>
      <c r="F110" s="286"/>
      <c r="G110" s="216"/>
      <c r="H110" s="216"/>
    </row>
    <row r="111" spans="1:8" s="225" customFormat="1" ht="30">
      <c r="A111" s="13">
        <v>89</v>
      </c>
      <c r="B111" s="39" t="s">
        <v>277</v>
      </c>
      <c r="C111" s="7" t="s">
        <v>269</v>
      </c>
      <c r="D111" s="7" t="s">
        <v>405</v>
      </c>
      <c r="E111" s="19">
        <v>150000</v>
      </c>
      <c r="F111" s="286"/>
      <c r="G111" s="216"/>
      <c r="H111" s="216"/>
    </row>
    <row r="112" spans="1:8" s="225" customFormat="1" ht="15.75">
      <c r="A112" s="13">
        <v>90</v>
      </c>
      <c r="B112" s="39" t="s">
        <v>541</v>
      </c>
      <c r="C112" s="7" t="s">
        <v>1397</v>
      </c>
      <c r="D112" s="7" t="s">
        <v>405</v>
      </c>
      <c r="E112" s="19">
        <v>78000</v>
      </c>
      <c r="F112" s="286"/>
      <c r="G112" s="216"/>
      <c r="H112" s="216"/>
    </row>
    <row r="113" spans="1:8" s="225" customFormat="1" ht="15.75">
      <c r="A113" s="13">
        <v>91</v>
      </c>
      <c r="B113" s="39" t="s">
        <v>950</v>
      </c>
      <c r="C113" s="7" t="s">
        <v>1397</v>
      </c>
      <c r="D113" s="7" t="s">
        <v>405</v>
      </c>
      <c r="E113" s="19">
        <v>83000</v>
      </c>
      <c r="F113" s="286"/>
      <c r="G113" s="216"/>
      <c r="H113" s="216"/>
    </row>
    <row r="114" spans="1:8" s="225" customFormat="1" ht="15.75">
      <c r="A114" s="13">
        <v>92</v>
      </c>
      <c r="B114" s="39" t="s">
        <v>949</v>
      </c>
      <c r="C114" s="7" t="s">
        <v>1397</v>
      </c>
      <c r="D114" s="7" t="s">
        <v>405</v>
      </c>
      <c r="E114" s="19">
        <v>88000</v>
      </c>
      <c r="F114" s="286"/>
      <c r="G114" s="216"/>
      <c r="H114" s="216"/>
    </row>
    <row r="115" spans="1:8" s="225" customFormat="1" ht="15.75">
      <c r="A115" s="14" t="s">
        <v>518</v>
      </c>
      <c r="B115" s="42" t="s">
        <v>12</v>
      </c>
      <c r="C115" s="7"/>
      <c r="D115" s="7"/>
      <c r="E115" s="8"/>
      <c r="F115" s="286"/>
      <c r="G115" s="216"/>
      <c r="H115" s="213"/>
    </row>
    <row r="116" spans="1:8" s="225" customFormat="1" ht="15.75">
      <c r="A116" s="13">
        <v>93</v>
      </c>
      <c r="B116" s="39" t="s">
        <v>13</v>
      </c>
      <c r="C116" s="7" t="s">
        <v>16</v>
      </c>
      <c r="D116" s="7" t="s">
        <v>606</v>
      </c>
      <c r="E116" s="19">
        <v>50000</v>
      </c>
      <c r="F116" s="286"/>
      <c r="G116" s="216"/>
      <c r="H116" s="216"/>
    </row>
    <row r="117" spans="1:8" s="225" customFormat="1" ht="15.75">
      <c r="A117" s="13">
        <v>94</v>
      </c>
      <c r="B117" s="39" t="s">
        <v>14</v>
      </c>
      <c r="C117" s="7" t="s">
        <v>16</v>
      </c>
      <c r="D117" s="7" t="s">
        <v>606</v>
      </c>
      <c r="E117" s="19">
        <v>60000</v>
      </c>
      <c r="F117" s="286"/>
      <c r="G117" s="216"/>
      <c r="H117" s="216"/>
    </row>
    <row r="118" spans="1:8" s="225" customFormat="1" ht="15.75">
      <c r="A118" s="13">
        <v>95</v>
      </c>
      <c r="B118" s="39" t="s">
        <v>15</v>
      </c>
      <c r="C118" s="7" t="s">
        <v>16</v>
      </c>
      <c r="D118" s="7" t="s">
        <v>606</v>
      </c>
      <c r="E118" s="19">
        <v>70000</v>
      </c>
      <c r="F118" s="286"/>
      <c r="G118" s="216"/>
      <c r="H118" s="216"/>
    </row>
    <row r="119" spans="1:8" s="225" customFormat="1" ht="15.75">
      <c r="A119" s="14" t="s">
        <v>519</v>
      </c>
      <c r="B119" s="42" t="s">
        <v>304</v>
      </c>
      <c r="C119" s="7"/>
      <c r="D119" s="7"/>
      <c r="E119" s="8"/>
      <c r="F119" s="286" t="s">
        <v>505</v>
      </c>
      <c r="G119" s="216"/>
      <c r="H119" s="213"/>
    </row>
    <row r="120" spans="1:8" s="225" customFormat="1" ht="15.75" customHeight="1">
      <c r="A120" s="13">
        <v>96</v>
      </c>
      <c r="B120" s="39" t="s">
        <v>494</v>
      </c>
      <c r="C120" s="7"/>
      <c r="D120" s="7" t="s">
        <v>406</v>
      </c>
      <c r="E120" s="19">
        <v>12700</v>
      </c>
      <c r="F120" s="286"/>
      <c r="G120" s="216"/>
      <c r="H120" s="216"/>
    </row>
    <row r="121" spans="1:8" s="225" customFormat="1" ht="15.75">
      <c r="A121" s="13">
        <v>97</v>
      </c>
      <c r="B121" s="39" t="s">
        <v>495</v>
      </c>
      <c r="C121" s="7"/>
      <c r="D121" s="7" t="s">
        <v>406</v>
      </c>
      <c r="E121" s="19">
        <v>20500</v>
      </c>
      <c r="F121" s="286"/>
      <c r="G121" s="216"/>
      <c r="H121" s="216"/>
    </row>
    <row r="122" spans="1:8" s="225" customFormat="1" ht="15.75">
      <c r="A122" s="13">
        <v>98</v>
      </c>
      <c r="B122" s="39" t="s">
        <v>496</v>
      </c>
      <c r="C122" s="7"/>
      <c r="D122" s="7" t="s">
        <v>406</v>
      </c>
      <c r="E122" s="19">
        <v>20500</v>
      </c>
      <c r="F122" s="286"/>
      <c r="G122" s="216"/>
      <c r="H122" s="216"/>
    </row>
    <row r="123" spans="1:8" s="225" customFormat="1" ht="15.75">
      <c r="A123" s="14" t="s">
        <v>520</v>
      </c>
      <c r="B123" s="42" t="s">
        <v>523</v>
      </c>
      <c r="C123" s="7"/>
      <c r="D123" s="7"/>
      <c r="E123" s="8"/>
      <c r="F123" s="286"/>
      <c r="G123" s="216"/>
      <c r="H123" s="213"/>
    </row>
    <row r="124" spans="1:8" s="225" customFormat="1" ht="15.75">
      <c r="A124" s="13">
        <v>99</v>
      </c>
      <c r="B124" s="39" t="s">
        <v>541</v>
      </c>
      <c r="C124" s="7" t="s">
        <v>1171</v>
      </c>
      <c r="D124" s="7" t="s">
        <v>406</v>
      </c>
      <c r="E124" s="19">
        <v>7900</v>
      </c>
      <c r="F124" s="286"/>
      <c r="G124" s="216"/>
      <c r="H124" s="216"/>
    </row>
    <row r="125" spans="1:8" s="225" customFormat="1" ht="15.75">
      <c r="A125" s="13">
        <v>100</v>
      </c>
      <c r="B125" s="39" t="s">
        <v>542</v>
      </c>
      <c r="C125" s="7" t="s">
        <v>1171</v>
      </c>
      <c r="D125" s="7" t="s">
        <v>406</v>
      </c>
      <c r="E125" s="19">
        <v>9600</v>
      </c>
      <c r="F125" s="286"/>
      <c r="G125" s="216"/>
      <c r="H125" s="216"/>
    </row>
    <row r="126" spans="1:8" s="225" customFormat="1" ht="15.75">
      <c r="A126" s="13">
        <v>101</v>
      </c>
      <c r="B126" s="39" t="s">
        <v>543</v>
      </c>
      <c r="C126" s="7" t="s">
        <v>1171</v>
      </c>
      <c r="D126" s="7" t="s">
        <v>406</v>
      </c>
      <c r="E126" s="19">
        <v>8900</v>
      </c>
      <c r="F126" s="286"/>
      <c r="G126" s="216"/>
      <c r="H126" s="216"/>
    </row>
    <row r="127" spans="1:8" s="225" customFormat="1" ht="15.75">
      <c r="A127" s="14" t="s">
        <v>521</v>
      </c>
      <c r="B127" s="42" t="s">
        <v>499</v>
      </c>
      <c r="C127" s="7"/>
      <c r="D127" s="7"/>
      <c r="E127" s="8"/>
      <c r="F127" s="286"/>
      <c r="G127" s="216"/>
      <c r="H127" s="213"/>
    </row>
    <row r="128" spans="1:8" s="225" customFormat="1" ht="15.75">
      <c r="A128" s="13">
        <v>102</v>
      </c>
      <c r="B128" s="39" t="s">
        <v>500</v>
      </c>
      <c r="C128" s="7" t="s">
        <v>502</v>
      </c>
      <c r="D128" s="7" t="s">
        <v>606</v>
      </c>
      <c r="E128" s="19">
        <v>11000</v>
      </c>
      <c r="F128" s="286"/>
      <c r="G128" s="216"/>
      <c r="H128" s="216"/>
    </row>
    <row r="129" spans="1:8" s="225" customFormat="1" ht="15.75">
      <c r="A129" s="13">
        <v>103</v>
      </c>
      <c r="B129" s="39" t="s">
        <v>501</v>
      </c>
      <c r="C129" s="7" t="s">
        <v>503</v>
      </c>
      <c r="D129" s="7" t="s">
        <v>606</v>
      </c>
      <c r="E129" s="19">
        <v>32500</v>
      </c>
      <c r="F129" s="286"/>
      <c r="G129" s="216"/>
      <c r="H129" s="216"/>
    </row>
    <row r="130" spans="1:8" s="225" customFormat="1" ht="15.75">
      <c r="A130" s="13">
        <v>104</v>
      </c>
      <c r="B130" s="39" t="s">
        <v>501</v>
      </c>
      <c r="C130" s="7" t="s">
        <v>896</v>
      </c>
      <c r="D130" s="7" t="s">
        <v>606</v>
      </c>
      <c r="E130" s="19">
        <v>38500</v>
      </c>
      <c r="F130" s="286"/>
      <c r="G130" s="216"/>
      <c r="H130" s="216"/>
    </row>
    <row r="131" spans="1:8" s="225" customFormat="1" ht="15.75">
      <c r="A131" s="13">
        <v>105</v>
      </c>
      <c r="B131" s="39" t="s">
        <v>501</v>
      </c>
      <c r="C131" s="7" t="s">
        <v>504</v>
      </c>
      <c r="D131" s="7" t="s">
        <v>606</v>
      </c>
      <c r="E131" s="19">
        <v>44500</v>
      </c>
      <c r="F131" s="286"/>
      <c r="G131" s="216"/>
      <c r="H131" s="216"/>
    </row>
    <row r="132" spans="1:8" s="227" customFormat="1" ht="15.75" customHeight="1">
      <c r="A132" s="14" t="s">
        <v>522</v>
      </c>
      <c r="B132" s="42" t="s">
        <v>1442</v>
      </c>
      <c r="C132" s="10"/>
      <c r="D132" s="10"/>
      <c r="E132" s="19"/>
      <c r="F132" s="286" t="s">
        <v>1148</v>
      </c>
      <c r="G132" s="222"/>
      <c r="H132" s="222"/>
    </row>
    <row r="133" spans="1:8" s="225" customFormat="1" ht="15.75">
      <c r="A133" s="13">
        <v>106</v>
      </c>
      <c r="B133" s="39" t="s">
        <v>541</v>
      </c>
      <c r="C133" s="7" t="s">
        <v>1443</v>
      </c>
      <c r="D133" s="7" t="s">
        <v>405</v>
      </c>
      <c r="E133" s="19">
        <v>86900</v>
      </c>
      <c r="F133" s="286"/>
      <c r="G133" s="216"/>
      <c r="H133" s="216"/>
    </row>
    <row r="134" spans="1:8" s="227" customFormat="1" ht="15.75">
      <c r="A134" s="13">
        <v>107</v>
      </c>
      <c r="B134" s="39" t="s">
        <v>542</v>
      </c>
      <c r="C134" s="7" t="s">
        <v>1443</v>
      </c>
      <c r="D134" s="7" t="s">
        <v>405</v>
      </c>
      <c r="E134" s="19">
        <v>105600</v>
      </c>
      <c r="F134" s="286"/>
      <c r="G134" s="222"/>
      <c r="H134" s="222"/>
    </row>
    <row r="135" spans="1:8" s="227" customFormat="1" ht="15.75">
      <c r="A135" s="13">
        <v>108</v>
      </c>
      <c r="B135" s="39" t="s">
        <v>543</v>
      </c>
      <c r="C135" s="7" t="s">
        <v>1443</v>
      </c>
      <c r="D135" s="7" t="s">
        <v>405</v>
      </c>
      <c r="E135" s="19">
        <v>97900</v>
      </c>
      <c r="F135" s="286"/>
      <c r="G135" s="222"/>
      <c r="H135" s="222"/>
    </row>
    <row r="136" spans="1:8" s="225" customFormat="1" ht="15.75">
      <c r="A136" s="13">
        <v>109</v>
      </c>
      <c r="B136" s="39" t="s">
        <v>541</v>
      </c>
      <c r="C136" s="7" t="s">
        <v>1444</v>
      </c>
      <c r="D136" s="7" t="s">
        <v>405</v>
      </c>
      <c r="E136" s="19">
        <v>93000</v>
      </c>
      <c r="F136" s="286"/>
      <c r="G136" s="216"/>
      <c r="H136" s="216"/>
    </row>
    <row r="137" spans="1:8" s="225" customFormat="1" ht="15.75">
      <c r="A137" s="13">
        <v>110</v>
      </c>
      <c r="B137" s="39" t="s">
        <v>542</v>
      </c>
      <c r="C137" s="7" t="s">
        <v>1444</v>
      </c>
      <c r="D137" s="7" t="s">
        <v>405</v>
      </c>
      <c r="E137" s="19">
        <v>111000</v>
      </c>
      <c r="F137" s="286"/>
      <c r="G137" s="216"/>
      <c r="H137" s="216"/>
    </row>
    <row r="138" spans="1:8" s="225" customFormat="1" ht="15.75">
      <c r="A138" s="13">
        <v>111</v>
      </c>
      <c r="B138" s="39" t="s">
        <v>543</v>
      </c>
      <c r="C138" s="7" t="s">
        <v>1444</v>
      </c>
      <c r="D138" s="7" t="s">
        <v>405</v>
      </c>
      <c r="E138" s="19">
        <v>99000</v>
      </c>
      <c r="F138" s="286"/>
      <c r="G138" s="216"/>
      <c r="H138" s="216"/>
    </row>
    <row r="139" spans="1:8" s="227" customFormat="1" ht="15.75">
      <c r="A139" s="14" t="s">
        <v>522</v>
      </c>
      <c r="B139" s="42" t="s">
        <v>1601</v>
      </c>
      <c r="C139" s="10"/>
      <c r="D139" s="10"/>
      <c r="E139" s="19"/>
      <c r="F139" s="286"/>
      <c r="G139" s="222"/>
      <c r="H139" s="222"/>
    </row>
    <row r="140" spans="1:8" s="225" customFormat="1" ht="15.75">
      <c r="A140" s="13">
        <v>112</v>
      </c>
      <c r="B140" s="39" t="s">
        <v>1602</v>
      </c>
      <c r="C140" s="7"/>
      <c r="D140" s="7" t="s">
        <v>405</v>
      </c>
      <c r="E140" s="19">
        <v>110000</v>
      </c>
      <c r="F140" s="286"/>
      <c r="G140" s="216"/>
      <c r="H140" s="216"/>
    </row>
    <row r="141" spans="1:8" s="225" customFormat="1" ht="15.75">
      <c r="A141" s="13">
        <v>113</v>
      </c>
      <c r="B141" s="39" t="s">
        <v>1603</v>
      </c>
      <c r="C141" s="7"/>
      <c r="D141" s="7" t="s">
        <v>405</v>
      </c>
      <c r="E141" s="19">
        <v>154000</v>
      </c>
      <c r="F141" s="286"/>
      <c r="G141" s="216"/>
      <c r="H141" s="216"/>
    </row>
    <row r="142" spans="1:8" s="225" customFormat="1" ht="15.75">
      <c r="A142" s="13">
        <v>114</v>
      </c>
      <c r="B142" s="39" t="s">
        <v>1604</v>
      </c>
      <c r="C142" s="7"/>
      <c r="D142" s="7" t="s">
        <v>405</v>
      </c>
      <c r="E142" s="19">
        <v>121000</v>
      </c>
      <c r="F142" s="286"/>
      <c r="G142" s="216"/>
      <c r="H142" s="216"/>
    </row>
    <row r="143" spans="1:8" s="225" customFormat="1" ht="15.75">
      <c r="A143" s="13">
        <v>115</v>
      </c>
      <c r="B143" s="39" t="s">
        <v>1605</v>
      </c>
      <c r="C143" s="7" t="s">
        <v>1608</v>
      </c>
      <c r="D143" s="7" t="s">
        <v>405</v>
      </c>
      <c r="E143" s="19">
        <v>110000</v>
      </c>
      <c r="F143" s="286"/>
      <c r="G143" s="216"/>
      <c r="H143" s="216"/>
    </row>
    <row r="144" spans="1:8" s="225" customFormat="1" ht="15" customHeight="1">
      <c r="A144" s="13">
        <v>116</v>
      </c>
      <c r="B144" s="39" t="s">
        <v>1606</v>
      </c>
      <c r="C144" s="7" t="s">
        <v>1608</v>
      </c>
      <c r="D144" s="7" t="s">
        <v>405</v>
      </c>
      <c r="E144" s="19">
        <v>154000</v>
      </c>
      <c r="F144" s="286"/>
      <c r="G144" s="216"/>
      <c r="H144" s="216"/>
    </row>
    <row r="145" spans="1:8" s="225" customFormat="1" ht="15.75">
      <c r="A145" s="13">
        <v>117</v>
      </c>
      <c r="B145" s="39" t="s">
        <v>1607</v>
      </c>
      <c r="C145" s="7" t="s">
        <v>1608</v>
      </c>
      <c r="D145" s="7" t="s">
        <v>405</v>
      </c>
      <c r="E145" s="19">
        <v>121000</v>
      </c>
      <c r="F145" s="286"/>
      <c r="G145" s="216"/>
      <c r="H145" s="216"/>
    </row>
    <row r="146" spans="1:8" s="225" customFormat="1" ht="15.75">
      <c r="A146" s="14">
        <v>4</v>
      </c>
      <c r="B146" s="42" t="s">
        <v>951</v>
      </c>
      <c r="C146" s="42"/>
      <c r="D146" s="42"/>
      <c r="E146" s="8"/>
      <c r="F146" s="33"/>
      <c r="G146" s="216"/>
      <c r="H146" s="213"/>
    </row>
    <row r="147" spans="1:8" s="225" customFormat="1" ht="15.75" customHeight="1">
      <c r="A147" s="14" t="s">
        <v>517</v>
      </c>
      <c r="B147" s="42" t="s">
        <v>1638</v>
      </c>
      <c r="C147" s="42"/>
      <c r="D147" s="42"/>
      <c r="E147" s="8"/>
      <c r="F147" s="309" t="s">
        <v>985</v>
      </c>
      <c r="G147" s="216"/>
      <c r="H147" s="213"/>
    </row>
    <row r="148" spans="1:8" s="225" customFormat="1" ht="15.75">
      <c r="A148" s="13">
        <v>118</v>
      </c>
      <c r="B148" s="39" t="s">
        <v>1715</v>
      </c>
      <c r="C148" s="7" t="s">
        <v>963</v>
      </c>
      <c r="D148" s="7" t="s">
        <v>405</v>
      </c>
      <c r="E148" s="8">
        <v>169000</v>
      </c>
      <c r="F148" s="309"/>
      <c r="G148" s="216"/>
      <c r="H148" s="213"/>
    </row>
    <row r="149" spans="1:8" s="225" customFormat="1" ht="15.75">
      <c r="A149" s="13">
        <v>119</v>
      </c>
      <c r="B149" s="39" t="s">
        <v>1716</v>
      </c>
      <c r="C149" s="7" t="s">
        <v>964</v>
      </c>
      <c r="D149" s="7" t="s">
        <v>405</v>
      </c>
      <c r="E149" s="8">
        <v>224000</v>
      </c>
      <c r="F149" s="309"/>
      <c r="G149" s="216"/>
      <c r="H149" s="213"/>
    </row>
    <row r="150" spans="1:8" s="225" customFormat="1" ht="15.75">
      <c r="A150" s="13">
        <v>120</v>
      </c>
      <c r="B150" s="39" t="s">
        <v>1717</v>
      </c>
      <c r="C150" s="7" t="s">
        <v>965</v>
      </c>
      <c r="D150" s="7" t="s">
        <v>405</v>
      </c>
      <c r="E150" s="8">
        <v>175000</v>
      </c>
      <c r="F150" s="309"/>
      <c r="G150" s="216"/>
      <c r="H150" s="213"/>
    </row>
    <row r="151" spans="1:8" s="225" customFormat="1" ht="15.75">
      <c r="A151" s="13">
        <v>121</v>
      </c>
      <c r="B151" s="39" t="s">
        <v>1718</v>
      </c>
      <c r="C151" s="7" t="s">
        <v>963</v>
      </c>
      <c r="D151" s="7" t="s">
        <v>405</v>
      </c>
      <c r="E151" s="8">
        <v>185000</v>
      </c>
      <c r="F151" s="309"/>
      <c r="G151" s="216"/>
      <c r="H151" s="213"/>
    </row>
    <row r="152" spans="1:8" s="225" customFormat="1" ht="15.75">
      <c r="A152" s="13">
        <v>122</v>
      </c>
      <c r="B152" s="39" t="s">
        <v>1719</v>
      </c>
      <c r="C152" s="7" t="s">
        <v>963</v>
      </c>
      <c r="D152" s="7" t="s">
        <v>405</v>
      </c>
      <c r="E152" s="8">
        <v>215000</v>
      </c>
      <c r="F152" s="309"/>
      <c r="G152" s="216"/>
      <c r="H152" s="213"/>
    </row>
    <row r="153" spans="1:8" s="225" customFormat="1" ht="15.75">
      <c r="A153" s="13">
        <v>123</v>
      </c>
      <c r="B153" s="39" t="s">
        <v>1720</v>
      </c>
      <c r="C153" s="7" t="s">
        <v>964</v>
      </c>
      <c r="D153" s="7" t="s">
        <v>405</v>
      </c>
      <c r="E153" s="8">
        <v>265000</v>
      </c>
      <c r="F153" s="309"/>
      <c r="G153" s="216"/>
      <c r="H153" s="213"/>
    </row>
    <row r="154" spans="1:8" s="225" customFormat="1" ht="17.25" customHeight="1">
      <c r="A154" s="13">
        <v>124</v>
      </c>
      <c r="B154" s="39" t="s">
        <v>1710</v>
      </c>
      <c r="C154" s="7" t="s">
        <v>1711</v>
      </c>
      <c r="D154" s="7" t="s">
        <v>405</v>
      </c>
      <c r="E154" s="8">
        <v>415000.30000000005</v>
      </c>
      <c r="F154" s="309"/>
      <c r="G154" s="216"/>
      <c r="H154" s="213"/>
    </row>
    <row r="155" spans="1:8" s="225" customFormat="1" ht="16.5" customHeight="1">
      <c r="A155" s="13">
        <v>125</v>
      </c>
      <c r="B155" s="39" t="s">
        <v>1712</v>
      </c>
      <c r="C155" s="7" t="s">
        <v>1714</v>
      </c>
      <c r="D155" s="7" t="s">
        <v>405</v>
      </c>
      <c r="E155" s="8">
        <v>285000.10000000003</v>
      </c>
      <c r="F155" s="309"/>
      <c r="G155" s="216"/>
      <c r="H155" s="213"/>
    </row>
    <row r="156" spans="1:8" s="225" customFormat="1" ht="15.75" customHeight="1">
      <c r="A156" s="13">
        <v>126</v>
      </c>
      <c r="B156" s="39" t="s">
        <v>1713</v>
      </c>
      <c r="C156" s="7" t="s">
        <v>1714</v>
      </c>
      <c r="D156" s="7" t="s">
        <v>405</v>
      </c>
      <c r="E156" s="8">
        <v>283000.30000000005</v>
      </c>
      <c r="F156" s="309"/>
      <c r="G156" s="216"/>
      <c r="H156" s="213"/>
    </row>
    <row r="157" spans="1:8" s="225" customFormat="1" ht="21" customHeight="1">
      <c r="A157" s="14" t="s">
        <v>518</v>
      </c>
      <c r="B157" s="42" t="s">
        <v>1343</v>
      </c>
      <c r="C157" s="164"/>
      <c r="D157" s="42"/>
      <c r="E157" s="8"/>
      <c r="F157" s="33"/>
      <c r="G157" s="216"/>
      <c r="H157" s="213"/>
    </row>
    <row r="158" spans="1:8" s="225" customFormat="1" ht="15.75" customHeight="1">
      <c r="A158" s="13">
        <v>127</v>
      </c>
      <c r="B158" s="39" t="s">
        <v>1721</v>
      </c>
      <c r="C158" s="166" t="s">
        <v>1348</v>
      </c>
      <c r="D158" s="7" t="s">
        <v>405</v>
      </c>
      <c r="E158" s="8">
        <v>179000</v>
      </c>
      <c r="F158" s="286" t="s">
        <v>1708</v>
      </c>
      <c r="G158" s="216"/>
      <c r="H158" s="216"/>
    </row>
    <row r="159" spans="1:8" s="225" customFormat="1" ht="15.75">
      <c r="A159" s="13">
        <v>128</v>
      </c>
      <c r="B159" s="39" t="s">
        <v>1722</v>
      </c>
      <c r="C159" s="165" t="s">
        <v>1434</v>
      </c>
      <c r="D159" s="7" t="s">
        <v>405</v>
      </c>
      <c r="E159" s="8">
        <v>145000</v>
      </c>
      <c r="F159" s="286"/>
      <c r="G159" s="216"/>
      <c r="H159" s="216"/>
    </row>
    <row r="160" spans="1:8" s="225" customFormat="1" ht="15.75">
      <c r="A160" s="13">
        <v>129</v>
      </c>
      <c r="B160" s="39" t="s">
        <v>1723</v>
      </c>
      <c r="C160" s="166" t="s">
        <v>1433</v>
      </c>
      <c r="D160" s="7" t="s">
        <v>405</v>
      </c>
      <c r="E160" s="8">
        <v>163000</v>
      </c>
      <c r="F160" s="286"/>
      <c r="G160" s="216"/>
      <c r="H160" s="216"/>
    </row>
    <row r="161" spans="1:8" s="225" customFormat="1" ht="22.5">
      <c r="A161" s="13">
        <v>130</v>
      </c>
      <c r="B161" s="39" t="s">
        <v>1724</v>
      </c>
      <c r="C161" s="230" t="s">
        <v>1706</v>
      </c>
      <c r="D161" s="7" t="s">
        <v>405</v>
      </c>
      <c r="E161" s="8">
        <v>141000</v>
      </c>
      <c r="F161" s="286"/>
      <c r="G161" s="216"/>
      <c r="H161" s="216"/>
    </row>
    <row r="162" spans="1:8" s="225" customFormat="1" ht="15.75">
      <c r="A162" s="13">
        <v>131</v>
      </c>
      <c r="B162" s="39" t="s">
        <v>1725</v>
      </c>
      <c r="C162" s="166" t="s">
        <v>1350</v>
      </c>
      <c r="D162" s="7" t="s">
        <v>405</v>
      </c>
      <c r="E162" s="8">
        <v>140000</v>
      </c>
      <c r="F162" s="286"/>
      <c r="G162" s="216"/>
      <c r="H162" s="216"/>
    </row>
    <row r="163" spans="1:8" s="225" customFormat="1" ht="15.75">
      <c r="A163" s="13">
        <v>132</v>
      </c>
      <c r="B163" s="39" t="s">
        <v>1726</v>
      </c>
      <c r="C163" s="165" t="s">
        <v>1707</v>
      </c>
      <c r="D163" s="7" t="s">
        <v>405</v>
      </c>
      <c r="E163" s="8">
        <v>254000</v>
      </c>
      <c r="F163" s="286"/>
      <c r="G163" s="216"/>
      <c r="H163" s="216"/>
    </row>
    <row r="164" spans="1:8" s="225" customFormat="1" ht="22.5">
      <c r="A164" s="13">
        <v>133</v>
      </c>
      <c r="B164" s="39" t="s">
        <v>1727</v>
      </c>
      <c r="C164" s="230" t="s">
        <v>1351</v>
      </c>
      <c r="D164" s="7" t="s">
        <v>405</v>
      </c>
      <c r="E164" s="8">
        <v>184000</v>
      </c>
      <c r="F164" s="286"/>
      <c r="G164" s="216"/>
      <c r="H164" s="216"/>
    </row>
    <row r="165" spans="1:8" s="225" customFormat="1" ht="22.5">
      <c r="A165" s="13">
        <v>134</v>
      </c>
      <c r="B165" s="39" t="s">
        <v>1728</v>
      </c>
      <c r="C165" s="230" t="s">
        <v>1352</v>
      </c>
      <c r="D165" s="7" t="s">
        <v>405</v>
      </c>
      <c r="E165" s="8">
        <v>141000</v>
      </c>
      <c r="F165" s="286"/>
      <c r="G165" s="216"/>
      <c r="H165" s="216"/>
    </row>
    <row r="166" spans="1:8" s="225" customFormat="1" ht="15.75">
      <c r="A166" s="13">
        <v>135</v>
      </c>
      <c r="B166" s="39" t="s">
        <v>1729</v>
      </c>
      <c r="C166" s="166" t="s">
        <v>1435</v>
      </c>
      <c r="D166" s="7" t="s">
        <v>405</v>
      </c>
      <c r="E166" s="8">
        <v>140000</v>
      </c>
      <c r="F166" s="286"/>
      <c r="G166" s="216"/>
      <c r="H166" s="216"/>
    </row>
    <row r="167" spans="1:8" s="225" customFormat="1" ht="15.75">
      <c r="A167" s="13">
        <v>136</v>
      </c>
      <c r="B167" s="39" t="s">
        <v>1709</v>
      </c>
      <c r="C167" s="166" t="s">
        <v>1383</v>
      </c>
      <c r="D167" s="7" t="s">
        <v>1382</v>
      </c>
      <c r="E167" s="8">
        <v>294030</v>
      </c>
      <c r="F167" s="286"/>
      <c r="G167" s="216"/>
      <c r="H167" s="216"/>
    </row>
    <row r="168" spans="1:10" s="225" customFormat="1" ht="15.75">
      <c r="A168" s="138" t="s">
        <v>359</v>
      </c>
      <c r="B168" s="285" t="s">
        <v>53</v>
      </c>
      <c r="C168" s="285"/>
      <c r="D168" s="285"/>
      <c r="E168" s="285"/>
      <c r="F168" s="285"/>
      <c r="G168" s="216"/>
      <c r="H168" s="213"/>
      <c r="J168" s="231"/>
    </row>
    <row r="169" spans="1:11" s="225" customFormat="1" ht="15.75">
      <c r="A169" s="220" t="s">
        <v>375</v>
      </c>
      <c r="B169" s="224" t="s">
        <v>365</v>
      </c>
      <c r="C169" s="112"/>
      <c r="D169" s="114"/>
      <c r="E169" s="110"/>
      <c r="F169" s="178"/>
      <c r="G169" s="216"/>
      <c r="H169" s="213"/>
      <c r="K169" s="226"/>
    </row>
    <row r="170" spans="1:8" s="225" customFormat="1" ht="15.75">
      <c r="A170" s="13">
        <v>137</v>
      </c>
      <c r="B170" s="11" t="s">
        <v>370</v>
      </c>
      <c r="C170" s="7"/>
      <c r="D170" s="7" t="s">
        <v>403</v>
      </c>
      <c r="E170" s="19">
        <v>17000</v>
      </c>
      <c r="F170" s="33" t="s">
        <v>615</v>
      </c>
      <c r="G170" s="216"/>
      <c r="H170" s="216"/>
    </row>
    <row r="171" spans="1:11" s="225" customFormat="1" ht="15.75">
      <c r="A171" s="220" t="s">
        <v>379</v>
      </c>
      <c r="B171" s="276" t="s">
        <v>386</v>
      </c>
      <c r="C171" s="114"/>
      <c r="D171" s="114"/>
      <c r="E171" s="110"/>
      <c r="F171" s="178"/>
      <c r="G171" s="216"/>
      <c r="H171" s="213"/>
      <c r="K171" s="226"/>
    </row>
    <row r="172" spans="1:8" s="225" customFormat="1" ht="15.75">
      <c r="A172" s="14">
        <v>2</v>
      </c>
      <c r="B172" s="287" t="s">
        <v>575</v>
      </c>
      <c r="C172" s="287"/>
      <c r="D172" s="287"/>
      <c r="E172" s="287"/>
      <c r="F172" s="286" t="s">
        <v>140</v>
      </c>
      <c r="G172" s="216"/>
      <c r="H172" s="213"/>
    </row>
    <row r="173" spans="1:8" s="225" customFormat="1" ht="15.75">
      <c r="A173" s="13">
        <v>138</v>
      </c>
      <c r="B173" s="11" t="s">
        <v>168</v>
      </c>
      <c r="C173" s="7" t="s">
        <v>1697</v>
      </c>
      <c r="D173" s="7" t="s">
        <v>607</v>
      </c>
      <c r="E173" s="19">
        <v>55000</v>
      </c>
      <c r="F173" s="286"/>
      <c r="G173" s="216">
        <v>53000</v>
      </c>
      <c r="H173" s="216">
        <v>2000</v>
      </c>
    </row>
    <row r="174" spans="1:8" s="225" customFormat="1" ht="15.75">
      <c r="A174" s="13">
        <v>139</v>
      </c>
      <c r="B174" s="11" t="s">
        <v>674</v>
      </c>
      <c r="C174" s="7" t="s">
        <v>675</v>
      </c>
      <c r="D174" s="7" t="s">
        <v>607</v>
      </c>
      <c r="E174" s="19">
        <v>63000</v>
      </c>
      <c r="F174" s="286"/>
      <c r="G174" s="216">
        <v>62000</v>
      </c>
      <c r="H174" s="216">
        <v>1000</v>
      </c>
    </row>
    <row r="175" spans="1:8" s="225" customFormat="1" ht="15.75">
      <c r="A175" s="13">
        <v>140</v>
      </c>
      <c r="B175" s="11" t="s">
        <v>674</v>
      </c>
      <c r="C175" s="7" t="s">
        <v>676</v>
      </c>
      <c r="D175" s="7" t="s">
        <v>607</v>
      </c>
      <c r="E175" s="19">
        <v>72000</v>
      </c>
      <c r="F175" s="286"/>
      <c r="G175" s="216">
        <v>67000</v>
      </c>
      <c r="H175" s="216">
        <v>5000</v>
      </c>
    </row>
    <row r="176" spans="1:8" s="225" customFormat="1" ht="15.75">
      <c r="A176" s="13">
        <v>141</v>
      </c>
      <c r="B176" s="11" t="s">
        <v>674</v>
      </c>
      <c r="C176" s="7" t="s">
        <v>677</v>
      </c>
      <c r="D176" s="7" t="s">
        <v>607</v>
      </c>
      <c r="E176" s="19">
        <v>82000</v>
      </c>
      <c r="F176" s="286"/>
      <c r="G176" s="216">
        <v>77000</v>
      </c>
      <c r="H176" s="216">
        <v>5000</v>
      </c>
    </row>
    <row r="177" spans="1:8" s="225" customFormat="1" ht="15.75">
      <c r="A177" s="13">
        <v>142</v>
      </c>
      <c r="B177" s="11" t="s">
        <v>674</v>
      </c>
      <c r="C177" s="7" t="s">
        <v>678</v>
      </c>
      <c r="D177" s="7" t="s">
        <v>607</v>
      </c>
      <c r="E177" s="19">
        <v>91000</v>
      </c>
      <c r="F177" s="286"/>
      <c r="G177" s="216">
        <v>84000</v>
      </c>
      <c r="H177" s="216">
        <v>7000</v>
      </c>
    </row>
    <row r="178" spans="1:8" s="225" customFormat="1" ht="20.25" customHeight="1">
      <c r="A178" s="13">
        <v>143</v>
      </c>
      <c r="B178" s="11" t="s">
        <v>674</v>
      </c>
      <c r="C178" s="7" t="s">
        <v>679</v>
      </c>
      <c r="D178" s="7" t="s">
        <v>607</v>
      </c>
      <c r="E178" s="19">
        <v>99000</v>
      </c>
      <c r="F178" s="286"/>
      <c r="G178" s="216">
        <v>93000</v>
      </c>
      <c r="H178" s="216">
        <v>6000</v>
      </c>
    </row>
    <row r="179" spans="1:8" s="225" customFormat="1" ht="15.75">
      <c r="A179" s="14">
        <v>3</v>
      </c>
      <c r="B179" s="287" t="s">
        <v>1372</v>
      </c>
      <c r="C179" s="287"/>
      <c r="D179" s="7"/>
      <c r="E179" s="8"/>
      <c r="F179" s="286"/>
      <c r="G179" s="216"/>
      <c r="H179" s="213"/>
    </row>
    <row r="180" spans="1:8" s="225" customFormat="1" ht="20.25" customHeight="1">
      <c r="A180" s="13">
        <v>144</v>
      </c>
      <c r="B180" s="11" t="s">
        <v>674</v>
      </c>
      <c r="C180" s="7" t="s">
        <v>1695</v>
      </c>
      <c r="D180" s="7" t="s">
        <v>607</v>
      </c>
      <c r="E180" s="19">
        <v>65000</v>
      </c>
      <c r="F180" s="286"/>
      <c r="G180" s="216">
        <v>64000</v>
      </c>
      <c r="H180" s="216">
        <v>1000</v>
      </c>
    </row>
    <row r="181" spans="1:8" s="225" customFormat="1" ht="15.75">
      <c r="A181" s="13">
        <v>145</v>
      </c>
      <c r="B181" s="11" t="s">
        <v>674</v>
      </c>
      <c r="C181" s="7" t="s">
        <v>637</v>
      </c>
      <c r="D181" s="7" t="s">
        <v>607</v>
      </c>
      <c r="E181" s="19">
        <v>74000</v>
      </c>
      <c r="F181" s="286"/>
      <c r="G181" s="216">
        <v>69000</v>
      </c>
      <c r="H181" s="216">
        <v>5000</v>
      </c>
    </row>
    <row r="182" spans="1:8" s="225" customFormat="1" ht="15.75">
      <c r="A182" s="13">
        <v>146</v>
      </c>
      <c r="B182" s="11" t="s">
        <v>674</v>
      </c>
      <c r="C182" s="7" t="s">
        <v>638</v>
      </c>
      <c r="D182" s="7" t="s">
        <v>607</v>
      </c>
      <c r="E182" s="19">
        <v>84000</v>
      </c>
      <c r="F182" s="286"/>
      <c r="G182" s="216">
        <v>79000</v>
      </c>
      <c r="H182" s="216">
        <v>5000</v>
      </c>
    </row>
    <row r="183" spans="1:8" s="225" customFormat="1" ht="15.75">
      <c r="A183" s="13">
        <v>147</v>
      </c>
      <c r="B183" s="11" t="s">
        <v>674</v>
      </c>
      <c r="C183" s="7" t="s">
        <v>639</v>
      </c>
      <c r="D183" s="7" t="s">
        <v>607</v>
      </c>
      <c r="E183" s="19">
        <v>93000</v>
      </c>
      <c r="F183" s="286"/>
      <c r="G183" s="216">
        <v>86000</v>
      </c>
      <c r="H183" s="216">
        <v>7000</v>
      </c>
    </row>
    <row r="184" spans="1:8" s="225" customFormat="1" ht="15.75">
      <c r="A184" s="13">
        <v>148</v>
      </c>
      <c r="B184" s="11" t="s">
        <v>674</v>
      </c>
      <c r="C184" s="7" t="s">
        <v>306</v>
      </c>
      <c r="D184" s="7" t="s">
        <v>607</v>
      </c>
      <c r="E184" s="19">
        <v>101000</v>
      </c>
      <c r="F184" s="286"/>
      <c r="G184" s="216">
        <v>95000</v>
      </c>
      <c r="H184" s="216">
        <v>6000</v>
      </c>
    </row>
    <row r="185" spans="1:8" s="225" customFormat="1" ht="15.75">
      <c r="A185" s="14">
        <v>4</v>
      </c>
      <c r="B185" s="15" t="s">
        <v>680</v>
      </c>
      <c r="C185" s="7"/>
      <c r="D185" s="7"/>
      <c r="E185" s="8"/>
      <c r="F185" s="286"/>
      <c r="G185" s="216"/>
      <c r="H185" s="213"/>
    </row>
    <row r="186" spans="1:8" s="225" customFormat="1" ht="15.75">
      <c r="A186" s="13">
        <v>149</v>
      </c>
      <c r="B186" s="11" t="s">
        <v>1698</v>
      </c>
      <c r="C186" s="7" t="s">
        <v>1696</v>
      </c>
      <c r="D186" s="7" t="s">
        <v>607</v>
      </c>
      <c r="E186" s="19">
        <v>47000</v>
      </c>
      <c r="F186" s="286"/>
      <c r="G186" s="187"/>
      <c r="H186" s="216"/>
    </row>
    <row r="187" spans="1:8" s="225" customFormat="1" ht="15.75">
      <c r="A187" s="13">
        <v>150</v>
      </c>
      <c r="B187" s="11" t="s">
        <v>1698</v>
      </c>
      <c r="C187" s="7" t="s">
        <v>231</v>
      </c>
      <c r="D187" s="7" t="s">
        <v>607</v>
      </c>
      <c r="E187" s="19">
        <v>52000</v>
      </c>
      <c r="F187" s="286"/>
      <c r="G187" s="187">
        <v>49000</v>
      </c>
      <c r="H187" s="216">
        <v>3000</v>
      </c>
    </row>
    <row r="188" spans="1:8" s="225" customFormat="1" ht="15.75">
      <c r="A188" s="13">
        <v>151</v>
      </c>
      <c r="B188" s="11" t="s">
        <v>1699</v>
      </c>
      <c r="C188" s="7" t="s">
        <v>1614</v>
      </c>
      <c r="D188" s="7" t="s">
        <v>607</v>
      </c>
      <c r="E188" s="19">
        <v>56000</v>
      </c>
      <c r="F188" s="286"/>
      <c r="G188" s="187">
        <v>54000</v>
      </c>
      <c r="H188" s="216">
        <v>2000</v>
      </c>
    </row>
    <row r="189" spans="1:8" s="225" customFormat="1" ht="15.75">
      <c r="A189" s="13">
        <v>152</v>
      </c>
      <c r="B189" s="11" t="s">
        <v>1699</v>
      </c>
      <c r="C189" s="7" t="s">
        <v>1616</v>
      </c>
      <c r="D189" s="7" t="s">
        <v>607</v>
      </c>
      <c r="E189" s="19">
        <v>65000</v>
      </c>
      <c r="F189" s="286"/>
      <c r="G189" s="187">
        <v>60000</v>
      </c>
      <c r="H189" s="216">
        <v>5000</v>
      </c>
    </row>
    <row r="190" spans="1:8" s="225" customFormat="1" ht="15.75">
      <c r="A190" s="13">
        <v>153</v>
      </c>
      <c r="B190" s="11" t="s">
        <v>1699</v>
      </c>
      <c r="C190" s="7" t="s">
        <v>1615</v>
      </c>
      <c r="D190" s="7" t="s">
        <v>607</v>
      </c>
      <c r="E190" s="19">
        <v>71000</v>
      </c>
      <c r="F190" s="286"/>
      <c r="G190" s="187">
        <v>68000</v>
      </c>
      <c r="H190" s="216">
        <v>3000</v>
      </c>
    </row>
    <row r="191" spans="1:8" s="225" customFormat="1" ht="15.75">
      <c r="A191" s="13">
        <v>154</v>
      </c>
      <c r="B191" s="11" t="s">
        <v>1699</v>
      </c>
      <c r="C191" s="7" t="s">
        <v>287</v>
      </c>
      <c r="D191" s="7" t="s">
        <v>607</v>
      </c>
      <c r="E191" s="19">
        <v>80000</v>
      </c>
      <c r="F191" s="286"/>
      <c r="G191" s="187">
        <v>74000</v>
      </c>
      <c r="H191" s="216">
        <v>6000</v>
      </c>
    </row>
    <row r="192" spans="1:11" s="225" customFormat="1" ht="15.75">
      <c r="A192" s="220" t="s">
        <v>26</v>
      </c>
      <c r="B192" s="276" t="s">
        <v>486</v>
      </c>
      <c r="C192" s="114"/>
      <c r="D192" s="114"/>
      <c r="E192" s="110"/>
      <c r="F192" s="286"/>
      <c r="G192" s="216"/>
      <c r="H192" s="213"/>
      <c r="K192" s="226"/>
    </row>
    <row r="193" spans="1:8" s="225" customFormat="1" ht="15.75">
      <c r="A193" s="13">
        <v>155</v>
      </c>
      <c r="B193" s="11" t="s">
        <v>380</v>
      </c>
      <c r="C193" s="7"/>
      <c r="D193" s="7" t="s">
        <v>381</v>
      </c>
      <c r="E193" s="19">
        <v>22000</v>
      </c>
      <c r="F193" s="286"/>
      <c r="G193" s="216"/>
      <c r="H193" s="216"/>
    </row>
    <row r="194" spans="1:8" s="225" customFormat="1" ht="18" customHeight="1">
      <c r="A194" s="13">
        <v>156</v>
      </c>
      <c r="B194" s="11" t="s">
        <v>616</v>
      </c>
      <c r="C194" s="7"/>
      <c r="D194" s="7" t="s">
        <v>381</v>
      </c>
      <c r="E194" s="19">
        <v>22000</v>
      </c>
      <c r="F194" s="286"/>
      <c r="G194" s="216"/>
      <c r="H194" s="216"/>
    </row>
    <row r="195" spans="1:11" s="225" customFormat="1" ht="15.75">
      <c r="A195" s="220" t="s">
        <v>305</v>
      </c>
      <c r="B195" s="276" t="s">
        <v>255</v>
      </c>
      <c r="C195" s="114"/>
      <c r="D195" s="114"/>
      <c r="E195" s="110"/>
      <c r="F195" s="178"/>
      <c r="G195" s="216"/>
      <c r="H195" s="213"/>
      <c r="K195" s="226"/>
    </row>
    <row r="196" spans="1:11" s="225" customFormat="1" ht="15.75">
      <c r="A196" s="14">
        <v>1</v>
      </c>
      <c r="B196" s="15" t="s">
        <v>1371</v>
      </c>
      <c r="C196" s="7"/>
      <c r="D196" s="7"/>
      <c r="E196" s="8"/>
      <c r="F196" s="33"/>
      <c r="G196" s="216"/>
      <c r="H196" s="213"/>
      <c r="K196" s="226"/>
    </row>
    <row r="197" spans="1:11" s="225" customFormat="1" ht="15.75" customHeight="1">
      <c r="A197" s="13">
        <v>157</v>
      </c>
      <c r="B197" s="11" t="s">
        <v>1594</v>
      </c>
      <c r="C197" s="7"/>
      <c r="D197" s="7" t="s">
        <v>403</v>
      </c>
      <c r="E197" s="19">
        <v>13000</v>
      </c>
      <c r="F197" s="286" t="s">
        <v>615</v>
      </c>
      <c r="G197" s="216">
        <v>12000</v>
      </c>
      <c r="H197" s="213"/>
      <c r="K197" s="226"/>
    </row>
    <row r="198" spans="1:11" s="225" customFormat="1" ht="15.75" customHeight="1">
      <c r="A198" s="13">
        <v>158</v>
      </c>
      <c r="B198" s="11" t="s">
        <v>1360</v>
      </c>
      <c r="C198" s="7"/>
      <c r="D198" s="7" t="s">
        <v>403</v>
      </c>
      <c r="E198" s="19">
        <v>12500</v>
      </c>
      <c r="F198" s="286"/>
      <c r="G198" s="216">
        <v>11500</v>
      </c>
      <c r="H198" s="213"/>
      <c r="K198" s="226"/>
    </row>
    <row r="199" spans="1:11" s="225" customFormat="1" ht="15.75" customHeight="1">
      <c r="A199" s="13">
        <v>159</v>
      </c>
      <c r="B199" s="11" t="s">
        <v>1370</v>
      </c>
      <c r="C199" s="7"/>
      <c r="D199" s="7" t="s">
        <v>403</v>
      </c>
      <c r="E199" s="19">
        <v>12000</v>
      </c>
      <c r="F199" s="286"/>
      <c r="G199" s="216">
        <v>11000</v>
      </c>
      <c r="H199" s="213"/>
      <c r="K199" s="226"/>
    </row>
    <row r="200" spans="1:8" s="225" customFormat="1" ht="15.75">
      <c r="A200" s="14">
        <v>2</v>
      </c>
      <c r="B200" s="15" t="s">
        <v>54</v>
      </c>
      <c r="C200" s="12"/>
      <c r="D200" s="7"/>
      <c r="E200" s="16"/>
      <c r="F200" s="63"/>
      <c r="G200" s="216"/>
      <c r="H200" s="213"/>
    </row>
    <row r="201" spans="1:8" s="225" customFormat="1" ht="15.75">
      <c r="A201" s="13">
        <v>160</v>
      </c>
      <c r="B201" s="11" t="s">
        <v>343</v>
      </c>
      <c r="C201" s="7" t="s">
        <v>397</v>
      </c>
      <c r="D201" s="7" t="s">
        <v>403</v>
      </c>
      <c r="E201" s="19">
        <v>12820</v>
      </c>
      <c r="F201" s="286" t="s">
        <v>684</v>
      </c>
      <c r="G201" s="216">
        <v>11100</v>
      </c>
      <c r="H201" s="216"/>
    </row>
    <row r="202" spans="1:8" s="225" customFormat="1" ht="15.75">
      <c r="A202" s="13">
        <v>161</v>
      </c>
      <c r="B202" s="11" t="s">
        <v>344</v>
      </c>
      <c r="C202" s="7" t="s">
        <v>397</v>
      </c>
      <c r="D202" s="7" t="s">
        <v>403</v>
      </c>
      <c r="E202" s="19">
        <v>12820</v>
      </c>
      <c r="F202" s="286"/>
      <c r="G202" s="216">
        <v>11100</v>
      </c>
      <c r="H202" s="216"/>
    </row>
    <row r="203" spans="1:8" s="225" customFormat="1" ht="15.75">
      <c r="A203" s="13">
        <v>162</v>
      </c>
      <c r="B203" s="11" t="s">
        <v>253</v>
      </c>
      <c r="C203" s="7" t="s">
        <v>1592</v>
      </c>
      <c r="D203" s="7" t="s">
        <v>403</v>
      </c>
      <c r="E203" s="19">
        <v>12985</v>
      </c>
      <c r="F203" s="286"/>
      <c r="G203" s="216">
        <v>11200</v>
      </c>
      <c r="H203" s="216"/>
    </row>
    <row r="204" spans="1:8" s="225" customFormat="1" ht="15.75">
      <c r="A204" s="13">
        <v>163</v>
      </c>
      <c r="B204" s="11" t="s">
        <v>393</v>
      </c>
      <c r="C204" s="7" t="s">
        <v>1592</v>
      </c>
      <c r="D204" s="7" t="s">
        <v>403</v>
      </c>
      <c r="E204" s="19">
        <v>12930</v>
      </c>
      <c r="F204" s="286"/>
      <c r="G204" s="216">
        <v>11090</v>
      </c>
      <c r="H204" s="216"/>
    </row>
    <row r="205" spans="1:8" s="225" customFormat="1" ht="30">
      <c r="A205" s="13">
        <v>164</v>
      </c>
      <c r="B205" s="11" t="s">
        <v>1593</v>
      </c>
      <c r="C205" s="7" t="s">
        <v>1592</v>
      </c>
      <c r="D205" s="7" t="s">
        <v>403</v>
      </c>
      <c r="E205" s="19">
        <v>12820</v>
      </c>
      <c r="F205" s="286"/>
      <c r="G205" s="216">
        <v>11050</v>
      </c>
      <c r="H205" s="216"/>
    </row>
    <row r="206" spans="1:8" s="225" customFormat="1" ht="15.75">
      <c r="A206" s="14">
        <v>3</v>
      </c>
      <c r="B206" s="15" t="s">
        <v>55</v>
      </c>
      <c r="C206" s="7"/>
      <c r="D206" s="7"/>
      <c r="E206" s="8"/>
      <c r="F206" s="33"/>
      <c r="G206" s="216"/>
      <c r="H206" s="213"/>
    </row>
    <row r="207" spans="1:8" s="225" customFormat="1" ht="15.75">
      <c r="A207" s="13">
        <v>165</v>
      </c>
      <c r="B207" s="11" t="s">
        <v>371</v>
      </c>
      <c r="C207" s="7" t="s">
        <v>1168</v>
      </c>
      <c r="D207" s="7" t="s">
        <v>403</v>
      </c>
      <c r="E207" s="19">
        <v>17000</v>
      </c>
      <c r="F207" s="33" t="s">
        <v>615</v>
      </c>
      <c r="G207" s="216"/>
      <c r="H207" s="216"/>
    </row>
    <row r="208" spans="1:8" s="225" customFormat="1" ht="15.75">
      <c r="A208" s="13">
        <v>166</v>
      </c>
      <c r="B208" s="39" t="s">
        <v>56</v>
      </c>
      <c r="C208" s="7" t="s">
        <v>1170</v>
      </c>
      <c r="D208" s="7" t="s">
        <v>403</v>
      </c>
      <c r="E208" s="19">
        <v>17000</v>
      </c>
      <c r="F208" s="33" t="s">
        <v>615</v>
      </c>
      <c r="G208" s="216"/>
      <c r="H208" s="216"/>
    </row>
    <row r="209" spans="1:8" s="225" customFormat="1" ht="13.5" customHeight="1">
      <c r="A209" s="14">
        <v>4</v>
      </c>
      <c r="B209" s="15" t="s">
        <v>1386</v>
      </c>
      <c r="C209" s="7"/>
      <c r="D209" s="7"/>
      <c r="E209" s="8"/>
      <c r="F209" s="286" t="s">
        <v>1389</v>
      </c>
      <c r="G209" s="216"/>
      <c r="H209" s="213"/>
    </row>
    <row r="210" spans="1:8" s="225" customFormat="1" ht="15.75">
      <c r="A210" s="13">
        <v>167</v>
      </c>
      <c r="B210" s="39" t="s">
        <v>1387</v>
      </c>
      <c r="C210" s="7" t="s">
        <v>1388</v>
      </c>
      <c r="D210" s="7" t="s">
        <v>403</v>
      </c>
      <c r="E210" s="19">
        <v>13090</v>
      </c>
      <c r="F210" s="286"/>
      <c r="G210" s="216"/>
      <c r="H210" s="216"/>
    </row>
    <row r="211" spans="1:8" s="225" customFormat="1" ht="30">
      <c r="A211" s="13">
        <v>168</v>
      </c>
      <c r="B211" s="39" t="s">
        <v>253</v>
      </c>
      <c r="C211" s="7" t="s">
        <v>1393</v>
      </c>
      <c r="D211" s="7" t="s">
        <v>403</v>
      </c>
      <c r="E211" s="19">
        <v>13240</v>
      </c>
      <c r="F211" s="286"/>
      <c r="G211" s="216"/>
      <c r="H211" s="216"/>
    </row>
    <row r="212" spans="1:8" s="225" customFormat="1" ht="15.75">
      <c r="A212" s="13">
        <v>169</v>
      </c>
      <c r="B212" s="39" t="s">
        <v>1391</v>
      </c>
      <c r="C212" s="7" t="s">
        <v>1390</v>
      </c>
      <c r="D212" s="7" t="s">
        <v>403</v>
      </c>
      <c r="E212" s="19">
        <v>13090</v>
      </c>
      <c r="F212" s="286"/>
      <c r="G212" s="216"/>
      <c r="H212" s="216"/>
    </row>
    <row r="213" spans="1:8" s="225" customFormat="1" ht="15.75">
      <c r="A213" s="13">
        <v>170</v>
      </c>
      <c r="B213" s="39" t="s">
        <v>1394</v>
      </c>
      <c r="C213" s="7" t="s">
        <v>1392</v>
      </c>
      <c r="D213" s="7" t="s">
        <v>403</v>
      </c>
      <c r="E213" s="19">
        <v>13090</v>
      </c>
      <c r="F213" s="286"/>
      <c r="G213" s="216"/>
      <c r="H213" s="216"/>
    </row>
    <row r="214" spans="1:8" s="225" customFormat="1" ht="13.5" customHeight="1">
      <c r="A214" s="14">
        <v>5</v>
      </c>
      <c r="B214" s="15" t="s">
        <v>45</v>
      </c>
      <c r="C214" s="7"/>
      <c r="D214" s="7"/>
      <c r="E214" s="8"/>
      <c r="F214" s="286"/>
      <c r="G214" s="216"/>
      <c r="H214" s="213"/>
    </row>
    <row r="215" spans="1:8" s="225" customFormat="1" ht="13.5" customHeight="1">
      <c r="A215" s="13">
        <v>171</v>
      </c>
      <c r="B215" s="11" t="s">
        <v>511</v>
      </c>
      <c r="C215" s="7" t="s">
        <v>265</v>
      </c>
      <c r="D215" s="7" t="s">
        <v>403</v>
      </c>
      <c r="E215" s="19">
        <v>12300</v>
      </c>
      <c r="F215" s="286" t="s">
        <v>1636</v>
      </c>
      <c r="G215" s="19">
        <v>11800</v>
      </c>
      <c r="H215" s="216">
        <v>500</v>
      </c>
    </row>
    <row r="216" spans="1:8" s="225" customFormat="1" ht="15.75">
      <c r="A216" s="13">
        <v>172</v>
      </c>
      <c r="B216" s="11" t="s">
        <v>576</v>
      </c>
      <c r="C216" s="7" t="s">
        <v>721</v>
      </c>
      <c r="D216" s="7" t="s">
        <v>403</v>
      </c>
      <c r="E216" s="19">
        <v>12600</v>
      </c>
      <c r="F216" s="286"/>
      <c r="G216" s="19">
        <v>12450</v>
      </c>
      <c r="H216" s="216">
        <v>150</v>
      </c>
    </row>
    <row r="217" spans="1:8" s="225" customFormat="1" ht="15.75">
      <c r="A217" s="13">
        <v>173</v>
      </c>
      <c r="B217" s="11" t="s">
        <v>576</v>
      </c>
      <c r="C217" s="7" t="s">
        <v>195</v>
      </c>
      <c r="D217" s="7" t="s">
        <v>403</v>
      </c>
      <c r="E217" s="19">
        <v>12875</v>
      </c>
      <c r="F217" s="286"/>
      <c r="G217" s="19">
        <v>12780</v>
      </c>
      <c r="H217" s="216">
        <v>95</v>
      </c>
    </row>
    <row r="218" spans="1:8" s="225" customFormat="1" ht="15.75">
      <c r="A218" s="13">
        <v>174</v>
      </c>
      <c r="B218" s="11" t="s">
        <v>577</v>
      </c>
      <c r="C218" s="7" t="s">
        <v>194</v>
      </c>
      <c r="D218" s="7" t="s">
        <v>403</v>
      </c>
      <c r="E218" s="19">
        <v>12325</v>
      </c>
      <c r="F218" s="286"/>
      <c r="G218" s="19">
        <v>11950</v>
      </c>
      <c r="H218" s="216">
        <v>375</v>
      </c>
    </row>
    <row r="219" spans="1:8" s="225" customFormat="1" ht="15.75">
      <c r="A219" s="13">
        <v>175</v>
      </c>
      <c r="B219" s="11" t="s">
        <v>577</v>
      </c>
      <c r="C219" s="7" t="s">
        <v>195</v>
      </c>
      <c r="D219" s="7" t="s">
        <v>403</v>
      </c>
      <c r="E219" s="19">
        <v>12600</v>
      </c>
      <c r="F219" s="286"/>
      <c r="G219" s="19">
        <v>12280</v>
      </c>
      <c r="H219" s="216">
        <v>320</v>
      </c>
    </row>
    <row r="220" spans="1:8" s="225" customFormat="1" ht="15.75">
      <c r="A220" s="13">
        <v>176</v>
      </c>
      <c r="B220" s="11" t="s">
        <v>722</v>
      </c>
      <c r="C220" s="7" t="s">
        <v>194</v>
      </c>
      <c r="D220" s="7" t="s">
        <v>403</v>
      </c>
      <c r="E220" s="19">
        <v>12270</v>
      </c>
      <c r="F220" s="286"/>
      <c r="G220" s="19">
        <v>11950</v>
      </c>
      <c r="H220" s="216">
        <v>320</v>
      </c>
    </row>
    <row r="221" spans="1:8" s="225" customFormat="1" ht="15.75">
      <c r="A221" s="13">
        <v>177</v>
      </c>
      <c r="B221" s="11" t="s">
        <v>723</v>
      </c>
      <c r="C221" s="7" t="s">
        <v>195</v>
      </c>
      <c r="D221" s="7" t="s">
        <v>403</v>
      </c>
      <c r="E221" s="19">
        <v>12545</v>
      </c>
      <c r="F221" s="286"/>
      <c r="G221" s="19">
        <v>12280</v>
      </c>
      <c r="H221" s="216">
        <v>265</v>
      </c>
    </row>
    <row r="222" spans="1:11" s="225" customFormat="1" ht="15.75">
      <c r="A222" s="220" t="s">
        <v>301</v>
      </c>
      <c r="B222" s="276" t="s">
        <v>1730</v>
      </c>
      <c r="C222" s="114"/>
      <c r="D222" s="114"/>
      <c r="E222" s="110"/>
      <c r="F222" s="286"/>
      <c r="G222" s="216"/>
      <c r="H222" s="213"/>
      <c r="K222" s="226"/>
    </row>
    <row r="223" spans="1:8" s="225" customFormat="1" ht="15.75" customHeight="1">
      <c r="A223" s="13">
        <v>178</v>
      </c>
      <c r="B223" s="39" t="s">
        <v>471</v>
      </c>
      <c r="C223" s="7" t="s">
        <v>601</v>
      </c>
      <c r="D223" s="7" t="s">
        <v>607</v>
      </c>
      <c r="E223" s="19">
        <v>39000</v>
      </c>
      <c r="F223" s="286"/>
      <c r="G223" s="216">
        <v>37000</v>
      </c>
      <c r="H223" s="216"/>
    </row>
    <row r="224" spans="1:8" s="225" customFormat="1" ht="15.75">
      <c r="A224" s="13">
        <v>179</v>
      </c>
      <c r="B224" s="39" t="s">
        <v>472</v>
      </c>
      <c r="C224" s="7" t="s">
        <v>601</v>
      </c>
      <c r="D224" s="7" t="s">
        <v>607</v>
      </c>
      <c r="E224" s="19">
        <v>43000</v>
      </c>
      <c r="F224" s="286"/>
      <c r="G224" s="216">
        <v>40000</v>
      </c>
      <c r="H224" s="216"/>
    </row>
    <row r="225" spans="1:8" s="225" customFormat="1" ht="15.75">
      <c r="A225" s="13">
        <v>180</v>
      </c>
      <c r="B225" s="39" t="s">
        <v>462</v>
      </c>
      <c r="C225" s="7" t="s">
        <v>601</v>
      </c>
      <c r="D225" s="7" t="s">
        <v>607</v>
      </c>
      <c r="E225" s="19">
        <v>45000</v>
      </c>
      <c r="F225" s="286"/>
      <c r="G225" s="216">
        <v>42000</v>
      </c>
      <c r="H225" s="216"/>
    </row>
    <row r="226" spans="1:8" s="225" customFormat="1" ht="15.75">
      <c r="A226" s="13">
        <v>181</v>
      </c>
      <c r="B226" s="39" t="s">
        <v>720</v>
      </c>
      <c r="C226" s="7" t="s">
        <v>601</v>
      </c>
      <c r="D226" s="7" t="s">
        <v>607</v>
      </c>
      <c r="E226" s="19">
        <v>51000</v>
      </c>
      <c r="F226" s="286"/>
      <c r="G226" s="216">
        <v>47000</v>
      </c>
      <c r="H226" s="216"/>
    </row>
    <row r="227" spans="1:8" s="225" customFormat="1" ht="15.75">
      <c r="A227" s="13">
        <v>182</v>
      </c>
      <c r="B227" s="39" t="s">
        <v>624</v>
      </c>
      <c r="C227" s="7" t="s">
        <v>601</v>
      </c>
      <c r="D227" s="7" t="s">
        <v>607</v>
      </c>
      <c r="E227" s="19">
        <v>53000</v>
      </c>
      <c r="F227" s="286"/>
      <c r="G227" s="216">
        <v>49000</v>
      </c>
      <c r="H227" s="216"/>
    </row>
    <row r="228" spans="1:8" s="225" customFormat="1" ht="15.75">
      <c r="A228" s="13">
        <v>183</v>
      </c>
      <c r="B228" s="39" t="s">
        <v>580</v>
      </c>
      <c r="C228" s="7" t="s">
        <v>601</v>
      </c>
      <c r="D228" s="7" t="s">
        <v>607</v>
      </c>
      <c r="E228" s="19">
        <v>55000</v>
      </c>
      <c r="F228" s="286"/>
      <c r="G228" s="216">
        <v>51000</v>
      </c>
      <c r="H228" s="216"/>
    </row>
    <row r="229" spans="1:8" s="225" customFormat="1" ht="15.75">
      <c r="A229" s="13">
        <v>184</v>
      </c>
      <c r="B229" s="39" t="s">
        <v>625</v>
      </c>
      <c r="C229" s="7" t="s">
        <v>601</v>
      </c>
      <c r="D229" s="7" t="s">
        <v>607</v>
      </c>
      <c r="E229" s="19">
        <v>63000</v>
      </c>
      <c r="F229" s="286"/>
      <c r="G229" s="216">
        <v>58000</v>
      </c>
      <c r="H229" s="216"/>
    </row>
    <row r="230" spans="1:8" s="225" customFormat="1" ht="15.75">
      <c r="A230" s="13">
        <v>185</v>
      </c>
      <c r="B230" s="39" t="s">
        <v>169</v>
      </c>
      <c r="C230" s="7" t="s">
        <v>601</v>
      </c>
      <c r="D230" s="7" t="s">
        <v>607</v>
      </c>
      <c r="E230" s="19">
        <v>66000</v>
      </c>
      <c r="F230" s="286"/>
      <c r="G230" s="216">
        <v>60000</v>
      </c>
      <c r="H230" s="216"/>
    </row>
    <row r="231" spans="1:8" s="225" customFormat="1" ht="15.75">
      <c r="A231" s="13">
        <v>186</v>
      </c>
      <c r="B231" s="39" t="s">
        <v>241</v>
      </c>
      <c r="C231" s="7" t="s">
        <v>601</v>
      </c>
      <c r="D231" s="7" t="s">
        <v>607</v>
      </c>
      <c r="E231" s="19">
        <v>95000</v>
      </c>
      <c r="F231" s="286"/>
      <c r="G231" s="216">
        <v>88000</v>
      </c>
      <c r="H231" s="216"/>
    </row>
    <row r="232" spans="1:8" s="225" customFormat="1" ht="15.75">
      <c r="A232" s="13">
        <v>187</v>
      </c>
      <c r="B232" s="39" t="s">
        <v>461</v>
      </c>
      <c r="C232" s="7" t="s">
        <v>601</v>
      </c>
      <c r="D232" s="7" t="s">
        <v>607</v>
      </c>
      <c r="E232" s="19">
        <v>84000</v>
      </c>
      <c r="F232" s="286"/>
      <c r="G232" s="216">
        <v>79000</v>
      </c>
      <c r="H232" s="216"/>
    </row>
    <row r="233" spans="1:11" s="233" customFormat="1" ht="15.75">
      <c r="A233" s="220" t="s">
        <v>302</v>
      </c>
      <c r="B233" s="224" t="s">
        <v>200</v>
      </c>
      <c r="C233" s="114"/>
      <c r="D233" s="114"/>
      <c r="E233" s="110"/>
      <c r="F233" s="286"/>
      <c r="G233" s="216"/>
      <c r="H233" s="232"/>
      <c r="K233" s="234"/>
    </row>
    <row r="234" spans="1:8" s="233" customFormat="1" ht="15.75">
      <c r="A234" s="13">
        <v>188</v>
      </c>
      <c r="B234" s="39" t="s">
        <v>1169</v>
      </c>
      <c r="C234" s="7" t="s">
        <v>22</v>
      </c>
      <c r="D234" s="7" t="s">
        <v>403</v>
      </c>
      <c r="E234" s="19">
        <v>17000</v>
      </c>
      <c r="F234" s="286"/>
      <c r="G234" s="216">
        <v>16500</v>
      </c>
      <c r="H234" s="216">
        <v>500</v>
      </c>
    </row>
    <row r="235" spans="1:11" s="237" customFormat="1" ht="15.75">
      <c r="A235" s="220" t="s">
        <v>873</v>
      </c>
      <c r="B235" s="235" t="s">
        <v>892</v>
      </c>
      <c r="C235" s="236"/>
      <c r="D235" s="130"/>
      <c r="E235" s="119"/>
      <c r="F235" s="111"/>
      <c r="G235" s="222"/>
      <c r="H235" s="216"/>
      <c r="K235" s="238"/>
    </row>
    <row r="236" spans="1:8" s="233" customFormat="1" ht="39.75" customHeight="1">
      <c r="A236" s="13">
        <v>189</v>
      </c>
      <c r="B236" s="157" t="s">
        <v>1597</v>
      </c>
      <c r="C236" s="312" t="s">
        <v>893</v>
      </c>
      <c r="D236" s="38" t="s">
        <v>403</v>
      </c>
      <c r="E236" s="19">
        <v>14920</v>
      </c>
      <c r="F236" s="286" t="s">
        <v>894</v>
      </c>
      <c r="G236" s="19">
        <v>14340</v>
      </c>
      <c r="H236" s="216">
        <v>580</v>
      </c>
    </row>
    <row r="237" spans="1:8" s="233" customFormat="1" ht="30" customHeight="1">
      <c r="A237" s="13">
        <v>190</v>
      </c>
      <c r="B237" s="157" t="s">
        <v>1598</v>
      </c>
      <c r="C237" s="312"/>
      <c r="D237" s="38" t="s">
        <v>403</v>
      </c>
      <c r="E237" s="19">
        <v>14690</v>
      </c>
      <c r="F237" s="286"/>
      <c r="G237" s="19">
        <v>13650</v>
      </c>
      <c r="H237" s="216">
        <v>1040</v>
      </c>
    </row>
    <row r="238" spans="1:8" s="233" customFormat="1" ht="27">
      <c r="A238" s="13">
        <v>191</v>
      </c>
      <c r="B238" s="157" t="s">
        <v>1599</v>
      </c>
      <c r="C238" s="312"/>
      <c r="D238" s="38" t="s">
        <v>403</v>
      </c>
      <c r="E238" s="19">
        <v>15860</v>
      </c>
      <c r="F238" s="286"/>
      <c r="G238" s="19">
        <v>14810</v>
      </c>
      <c r="H238" s="216">
        <v>1050</v>
      </c>
    </row>
    <row r="239" spans="1:10" s="233" customFormat="1" ht="15.75">
      <c r="A239" s="138" t="s">
        <v>21</v>
      </c>
      <c r="B239" s="285" t="s">
        <v>256</v>
      </c>
      <c r="C239" s="285"/>
      <c r="D239" s="285"/>
      <c r="E239" s="285"/>
      <c r="F239" s="285"/>
      <c r="G239" s="216"/>
      <c r="H239" s="232"/>
      <c r="J239" s="239"/>
    </row>
    <row r="240" spans="1:11" s="233" customFormat="1" ht="15.75" customHeight="1">
      <c r="A240" s="81" t="s">
        <v>375</v>
      </c>
      <c r="B240" s="284" t="s">
        <v>1534</v>
      </c>
      <c r="C240" s="284"/>
      <c r="D240" s="284"/>
      <c r="E240" s="284"/>
      <c r="F240" s="284"/>
      <c r="G240" s="216"/>
      <c r="H240" s="232"/>
      <c r="K240" s="234"/>
    </row>
    <row r="241" spans="1:8" s="233" customFormat="1" ht="15.75" customHeight="1">
      <c r="A241" s="13">
        <v>192</v>
      </c>
      <c r="B241" s="311" t="s">
        <v>1484</v>
      </c>
      <c r="C241" s="311"/>
      <c r="D241" s="38" t="s">
        <v>405</v>
      </c>
      <c r="E241" s="19">
        <v>2018000</v>
      </c>
      <c r="F241" s="309" t="s">
        <v>1668</v>
      </c>
      <c r="G241" s="216"/>
      <c r="H241" s="216"/>
    </row>
    <row r="242" spans="1:8" s="233" customFormat="1" ht="26.25" customHeight="1">
      <c r="A242" s="13">
        <v>193</v>
      </c>
      <c r="B242" s="311" t="s">
        <v>1485</v>
      </c>
      <c r="C242" s="311"/>
      <c r="D242" s="38" t="s">
        <v>405</v>
      </c>
      <c r="E242" s="19">
        <v>2879000</v>
      </c>
      <c r="F242" s="309"/>
      <c r="G242" s="216"/>
      <c r="H242" s="216"/>
    </row>
    <row r="243" spans="1:8" s="233" customFormat="1" ht="26.25" customHeight="1">
      <c r="A243" s="13">
        <v>194</v>
      </c>
      <c r="B243" s="311" t="s">
        <v>1486</v>
      </c>
      <c r="C243" s="311"/>
      <c r="D243" s="38" t="s">
        <v>405</v>
      </c>
      <c r="E243" s="19">
        <v>2904000</v>
      </c>
      <c r="F243" s="309"/>
      <c r="G243" s="216"/>
      <c r="H243" s="216"/>
    </row>
    <row r="244" spans="1:16" s="233" customFormat="1" ht="26.25" customHeight="1">
      <c r="A244" s="13">
        <v>195</v>
      </c>
      <c r="B244" s="311" t="s">
        <v>1487</v>
      </c>
      <c r="C244" s="311"/>
      <c r="D244" s="38" t="s">
        <v>405</v>
      </c>
      <c r="E244" s="19">
        <v>2950000</v>
      </c>
      <c r="F244" s="309"/>
      <c r="G244" s="216"/>
      <c r="H244" s="232"/>
      <c r="I244" s="292" t="s">
        <v>1520</v>
      </c>
      <c r="J244" s="292"/>
      <c r="K244" s="292"/>
      <c r="L244" s="292"/>
      <c r="M244" s="292"/>
      <c r="N244" s="292"/>
      <c r="O244" s="292"/>
      <c r="P244" s="292"/>
    </row>
    <row r="245" spans="1:16" s="233" customFormat="1" ht="27.75" customHeight="1">
      <c r="A245" s="13">
        <v>196</v>
      </c>
      <c r="B245" s="311" t="s">
        <v>1488</v>
      </c>
      <c r="C245" s="311"/>
      <c r="D245" s="38" t="s">
        <v>405</v>
      </c>
      <c r="E245" s="19">
        <v>2980000</v>
      </c>
      <c r="F245" s="309"/>
      <c r="G245" s="216"/>
      <c r="H245" s="216"/>
      <c r="I245" s="201" t="s">
        <v>1513</v>
      </c>
      <c r="J245" s="201" t="s">
        <v>1512</v>
      </c>
      <c r="K245" s="203" t="s">
        <v>1514</v>
      </c>
      <c r="L245" s="201" t="s">
        <v>1515</v>
      </c>
      <c r="M245" s="201" t="s">
        <v>1517</v>
      </c>
      <c r="N245" s="201" t="s">
        <v>1518</v>
      </c>
      <c r="O245" s="201" t="s">
        <v>1519</v>
      </c>
      <c r="P245" s="203" t="s">
        <v>1516</v>
      </c>
    </row>
    <row r="246" spans="1:16" s="233" customFormat="1" ht="37.5" customHeight="1">
      <c r="A246" s="13">
        <v>197</v>
      </c>
      <c r="B246" s="311" t="s">
        <v>1489</v>
      </c>
      <c r="C246" s="311"/>
      <c r="D246" s="38" t="s">
        <v>405</v>
      </c>
      <c r="E246" s="19">
        <v>2991000</v>
      </c>
      <c r="F246" s="309"/>
      <c r="G246" s="216"/>
      <c r="H246" s="216"/>
      <c r="I246" s="202">
        <v>2950000</v>
      </c>
      <c r="J246" s="202">
        <v>2930000</v>
      </c>
      <c r="K246" s="202">
        <v>3200000</v>
      </c>
      <c r="L246" s="202">
        <v>2773000</v>
      </c>
      <c r="M246" s="202">
        <v>2852300</v>
      </c>
      <c r="N246" s="202">
        <v>3153000</v>
      </c>
      <c r="O246" s="204">
        <v>2821854.2</v>
      </c>
      <c r="P246" s="202">
        <v>2461000</v>
      </c>
    </row>
    <row r="247" spans="1:11" s="225" customFormat="1" ht="15.75" customHeight="1">
      <c r="A247" s="179" t="s">
        <v>379</v>
      </c>
      <c r="B247" s="284" t="s">
        <v>1533</v>
      </c>
      <c r="C247" s="284"/>
      <c r="D247" s="284"/>
      <c r="E247" s="284"/>
      <c r="F247" s="284"/>
      <c r="G247" s="216"/>
      <c r="H247" s="216"/>
      <c r="K247" s="226"/>
    </row>
    <row r="248" spans="1:8" s="225" customFormat="1" ht="15.75" customHeight="1">
      <c r="A248" s="13">
        <v>198</v>
      </c>
      <c r="B248" s="310" t="s">
        <v>1455</v>
      </c>
      <c r="C248" s="310"/>
      <c r="D248" s="38" t="s">
        <v>405</v>
      </c>
      <c r="E248" s="19">
        <v>1805000</v>
      </c>
      <c r="F248" s="286" t="s">
        <v>1669</v>
      </c>
      <c r="G248" s="216"/>
      <c r="H248" s="216"/>
    </row>
    <row r="249" spans="1:8" s="225" customFormat="1" ht="15.75">
      <c r="A249" s="13">
        <v>199</v>
      </c>
      <c r="B249" s="310" t="s">
        <v>1490</v>
      </c>
      <c r="C249" s="310"/>
      <c r="D249" s="38" t="s">
        <v>405</v>
      </c>
      <c r="E249" s="19">
        <v>2800000</v>
      </c>
      <c r="F249" s="286"/>
      <c r="G249" s="216"/>
      <c r="H249" s="216"/>
    </row>
    <row r="250" spans="1:8" s="225" customFormat="1" ht="33.75" customHeight="1">
      <c r="A250" s="13">
        <v>200</v>
      </c>
      <c r="B250" s="288" t="s">
        <v>1540</v>
      </c>
      <c r="C250" s="288"/>
      <c r="D250" s="38" t="s">
        <v>405</v>
      </c>
      <c r="E250" s="19">
        <v>2200000</v>
      </c>
      <c r="F250" s="286"/>
      <c r="G250" s="216"/>
      <c r="H250" s="216"/>
    </row>
    <row r="251" spans="1:8" s="225" customFormat="1" ht="21.75" customHeight="1">
      <c r="A251" s="13">
        <v>201</v>
      </c>
      <c r="B251" s="288" t="s">
        <v>1491</v>
      </c>
      <c r="C251" s="288"/>
      <c r="D251" s="38" t="s">
        <v>405</v>
      </c>
      <c r="E251" s="19">
        <v>2650000</v>
      </c>
      <c r="F251" s="286"/>
      <c r="G251" s="216"/>
      <c r="H251" s="216"/>
    </row>
    <row r="252" spans="1:8" s="225" customFormat="1" ht="24.75" customHeight="1">
      <c r="A252" s="13">
        <v>202</v>
      </c>
      <c r="B252" s="288" t="s">
        <v>1492</v>
      </c>
      <c r="C252" s="288"/>
      <c r="D252" s="38" t="s">
        <v>405</v>
      </c>
      <c r="E252" s="19">
        <v>2650000</v>
      </c>
      <c r="F252" s="286"/>
      <c r="G252" s="216"/>
      <c r="H252" s="216"/>
    </row>
    <row r="253" spans="1:8" s="225" customFormat="1" ht="33.75" customHeight="1">
      <c r="A253" s="13">
        <v>203</v>
      </c>
      <c r="B253" s="288" t="s">
        <v>1541</v>
      </c>
      <c r="C253" s="288"/>
      <c r="D253" s="38" t="s">
        <v>405</v>
      </c>
      <c r="E253" s="19">
        <v>2650000</v>
      </c>
      <c r="F253" s="286"/>
      <c r="G253" s="216"/>
      <c r="H253" s="216"/>
    </row>
    <row r="254" spans="1:8" s="225" customFormat="1" ht="34.5" customHeight="1">
      <c r="A254" s="13">
        <v>204</v>
      </c>
      <c r="B254" s="288" t="s">
        <v>1496</v>
      </c>
      <c r="C254" s="288"/>
      <c r="D254" s="38" t="s">
        <v>405</v>
      </c>
      <c r="E254" s="19">
        <v>2650000</v>
      </c>
      <c r="F254" s="286"/>
      <c r="G254" s="216"/>
      <c r="H254" s="216"/>
    </row>
    <row r="255" spans="1:8" s="225" customFormat="1" ht="36.75" customHeight="1">
      <c r="A255" s="13">
        <v>205</v>
      </c>
      <c r="B255" s="288" t="s">
        <v>1495</v>
      </c>
      <c r="C255" s="288"/>
      <c r="D255" s="38" t="s">
        <v>405</v>
      </c>
      <c r="E255" s="19">
        <v>2650000</v>
      </c>
      <c r="F255" s="286"/>
      <c r="G255" s="216"/>
      <c r="H255" s="216"/>
    </row>
    <row r="256" spans="1:8" s="225" customFormat="1" ht="33.75" customHeight="1">
      <c r="A256" s="13">
        <v>206</v>
      </c>
      <c r="B256" s="288" t="s">
        <v>1494</v>
      </c>
      <c r="C256" s="288"/>
      <c r="D256" s="38" t="s">
        <v>405</v>
      </c>
      <c r="E256" s="19">
        <v>2650000</v>
      </c>
      <c r="F256" s="286"/>
      <c r="G256" s="216"/>
      <c r="H256" s="216"/>
    </row>
    <row r="257" spans="1:8" s="225" customFormat="1" ht="24.75" customHeight="1">
      <c r="A257" s="13">
        <v>207</v>
      </c>
      <c r="B257" s="288" t="s">
        <v>1522</v>
      </c>
      <c r="C257" s="288"/>
      <c r="D257" s="38" t="s">
        <v>405</v>
      </c>
      <c r="E257" s="19">
        <v>2650000</v>
      </c>
      <c r="F257" s="286"/>
      <c r="G257" s="216"/>
      <c r="H257" s="216"/>
    </row>
    <row r="258" spans="1:8" s="225" customFormat="1" ht="35.25" customHeight="1">
      <c r="A258" s="13">
        <v>208</v>
      </c>
      <c r="B258" s="288" t="s">
        <v>1493</v>
      </c>
      <c r="C258" s="288"/>
      <c r="D258" s="38" t="s">
        <v>405</v>
      </c>
      <c r="E258" s="19">
        <v>2650000</v>
      </c>
      <c r="F258" s="286"/>
      <c r="G258" s="216"/>
      <c r="H258" s="216"/>
    </row>
    <row r="259" spans="1:8" s="225" customFormat="1" ht="33.75" customHeight="1">
      <c r="A259" s="13">
        <v>209</v>
      </c>
      <c r="B259" s="288" t="s">
        <v>1600</v>
      </c>
      <c r="C259" s="288"/>
      <c r="D259" s="38" t="s">
        <v>405</v>
      </c>
      <c r="E259" s="19">
        <v>3650000</v>
      </c>
      <c r="F259" s="286"/>
      <c r="G259" s="216"/>
      <c r="H259" s="216"/>
    </row>
    <row r="260" spans="1:11" s="225" customFormat="1" ht="15.75" customHeight="1">
      <c r="A260" s="179" t="s">
        <v>305</v>
      </c>
      <c r="B260" s="284" t="s">
        <v>1532</v>
      </c>
      <c r="C260" s="284"/>
      <c r="D260" s="284"/>
      <c r="E260" s="284"/>
      <c r="F260" s="284"/>
      <c r="G260" s="216"/>
      <c r="H260" s="213"/>
      <c r="K260" s="226"/>
    </row>
    <row r="261" spans="1:8" s="225" customFormat="1" ht="15.75" customHeight="1">
      <c r="A261" s="240"/>
      <c r="B261" s="241" t="s">
        <v>915</v>
      </c>
      <c r="C261" s="242"/>
      <c r="D261" s="242"/>
      <c r="E261" s="242"/>
      <c r="F261" s="286" t="s">
        <v>1670</v>
      </c>
      <c r="G261" s="216"/>
      <c r="H261" s="213"/>
    </row>
    <row r="262" spans="1:8" s="225" customFormat="1" ht="15.75">
      <c r="A262" s="13">
        <v>210</v>
      </c>
      <c r="B262" s="288" t="s">
        <v>1507</v>
      </c>
      <c r="C262" s="243" t="s">
        <v>917</v>
      </c>
      <c r="D262" s="41" t="s">
        <v>405</v>
      </c>
      <c r="E262" s="26">
        <v>1840500</v>
      </c>
      <c r="F262" s="286"/>
      <c r="G262" s="216"/>
      <c r="H262" s="216"/>
    </row>
    <row r="263" spans="1:8" s="225" customFormat="1" ht="15.75">
      <c r="A263" s="13">
        <v>211</v>
      </c>
      <c r="B263" s="310"/>
      <c r="C263" s="243" t="s">
        <v>918</v>
      </c>
      <c r="D263" s="41" t="s">
        <v>405</v>
      </c>
      <c r="E263" s="26">
        <v>2049500</v>
      </c>
      <c r="F263" s="286"/>
      <c r="G263" s="216"/>
      <c r="H263" s="216"/>
    </row>
    <row r="264" spans="1:8" s="225" customFormat="1" ht="15.75">
      <c r="A264" s="13">
        <v>212</v>
      </c>
      <c r="B264" s="310"/>
      <c r="C264" s="243" t="s">
        <v>919</v>
      </c>
      <c r="D264" s="41" t="s">
        <v>405</v>
      </c>
      <c r="E264" s="26">
        <v>2303500</v>
      </c>
      <c r="F264" s="286"/>
      <c r="G264" s="216"/>
      <c r="H264" s="213"/>
    </row>
    <row r="265" spans="1:8" s="225" customFormat="1" ht="15.75">
      <c r="A265" s="13">
        <v>213</v>
      </c>
      <c r="B265" s="288" t="s">
        <v>1129</v>
      </c>
      <c r="C265" s="243" t="s">
        <v>917</v>
      </c>
      <c r="D265" s="41" t="s">
        <v>405</v>
      </c>
      <c r="E265" s="26">
        <v>2437500</v>
      </c>
      <c r="F265" s="286"/>
      <c r="G265" s="216"/>
      <c r="H265" s="213"/>
    </row>
    <row r="266" spans="1:8" s="225" customFormat="1" ht="15.75">
      <c r="A266" s="13">
        <v>214</v>
      </c>
      <c r="B266" s="288"/>
      <c r="C266" s="243" t="s">
        <v>918</v>
      </c>
      <c r="D266" s="41" t="s">
        <v>405</v>
      </c>
      <c r="E266" s="26">
        <v>2566000</v>
      </c>
      <c r="F266" s="286"/>
      <c r="G266" s="216"/>
      <c r="H266" s="213"/>
    </row>
    <row r="267" spans="1:8" s="225" customFormat="1" ht="15.75">
      <c r="A267" s="13">
        <v>215</v>
      </c>
      <c r="B267" s="288"/>
      <c r="C267" s="243" t="s">
        <v>1123</v>
      </c>
      <c r="D267" s="41" t="s">
        <v>405</v>
      </c>
      <c r="E267" s="26">
        <v>3124000</v>
      </c>
      <c r="F267" s="286"/>
      <c r="G267" s="216"/>
      <c r="H267" s="213"/>
    </row>
    <row r="268" spans="1:8" s="225" customFormat="1" ht="15.75">
      <c r="A268" s="240"/>
      <c r="B268" s="241" t="s">
        <v>920</v>
      </c>
      <c r="C268" s="242"/>
      <c r="D268" s="242"/>
      <c r="E268" s="242"/>
      <c r="F268" s="286"/>
      <c r="G268" s="216"/>
      <c r="H268" s="213"/>
    </row>
    <row r="269" spans="1:8" s="225" customFormat="1" ht="15.75">
      <c r="A269" s="13">
        <v>216</v>
      </c>
      <c r="B269" s="288" t="s">
        <v>1508</v>
      </c>
      <c r="C269" s="243" t="s">
        <v>917</v>
      </c>
      <c r="D269" s="41" t="s">
        <v>405</v>
      </c>
      <c r="E269" s="26">
        <v>2448000</v>
      </c>
      <c r="F269" s="286"/>
      <c r="G269" s="216"/>
      <c r="H269" s="216"/>
    </row>
    <row r="270" spans="1:8" s="225" customFormat="1" ht="15.75">
      <c r="A270" s="13">
        <v>217</v>
      </c>
      <c r="B270" s="288"/>
      <c r="C270" s="243" t="s">
        <v>918</v>
      </c>
      <c r="D270" s="41" t="s">
        <v>405</v>
      </c>
      <c r="E270" s="26">
        <v>2773000</v>
      </c>
      <c r="F270" s="286"/>
      <c r="G270" s="216"/>
      <c r="H270" s="216"/>
    </row>
    <row r="271" spans="1:8" s="225" customFormat="1" ht="15.75" customHeight="1">
      <c r="A271" s="13">
        <v>218</v>
      </c>
      <c r="B271" s="288"/>
      <c r="C271" s="243" t="s">
        <v>919</v>
      </c>
      <c r="D271" s="41" t="s">
        <v>405</v>
      </c>
      <c r="E271" s="26">
        <v>3073000</v>
      </c>
      <c r="F271" s="286"/>
      <c r="G271" s="216"/>
      <c r="H271" s="216"/>
    </row>
    <row r="272" spans="1:8" s="225" customFormat="1" ht="19.5" customHeight="1">
      <c r="A272" s="13">
        <v>219</v>
      </c>
      <c r="B272" s="288" t="s">
        <v>1511</v>
      </c>
      <c r="C272" s="243" t="s">
        <v>917</v>
      </c>
      <c r="D272" s="41" t="s">
        <v>405</v>
      </c>
      <c r="E272" s="26">
        <v>3842200</v>
      </c>
      <c r="F272" s="286"/>
      <c r="G272" s="216"/>
      <c r="H272" s="216"/>
    </row>
    <row r="273" spans="1:8" s="225" customFormat="1" ht="18.75" customHeight="1">
      <c r="A273" s="13">
        <v>220</v>
      </c>
      <c r="B273" s="288"/>
      <c r="C273" s="243" t="s">
        <v>918</v>
      </c>
      <c r="D273" s="41" t="s">
        <v>405</v>
      </c>
      <c r="E273" s="26">
        <v>4192200</v>
      </c>
      <c r="F273" s="286"/>
      <c r="G273" s="216"/>
      <c r="H273" s="216"/>
    </row>
    <row r="274" spans="1:8" s="225" customFormat="1" ht="19.5" customHeight="1">
      <c r="A274" s="13">
        <v>221</v>
      </c>
      <c r="B274" s="288"/>
      <c r="C274" s="243" t="s">
        <v>1123</v>
      </c>
      <c r="D274" s="41" t="s">
        <v>405</v>
      </c>
      <c r="E274" s="26">
        <v>4537200</v>
      </c>
      <c r="F274" s="286"/>
      <c r="G274" s="216"/>
      <c r="H274" s="216"/>
    </row>
    <row r="275" spans="1:8" s="225" customFormat="1" ht="15.75">
      <c r="A275" s="240"/>
      <c r="B275" s="241" t="s">
        <v>925</v>
      </c>
      <c r="C275" s="242"/>
      <c r="D275" s="242"/>
      <c r="E275" s="242"/>
      <c r="F275" s="286"/>
      <c r="G275" s="216"/>
      <c r="H275" s="213"/>
    </row>
    <row r="276" spans="1:8" s="225" customFormat="1" ht="15.75">
      <c r="A276" s="13">
        <v>222</v>
      </c>
      <c r="B276" s="288" t="s">
        <v>1509</v>
      </c>
      <c r="C276" s="243" t="s">
        <v>917</v>
      </c>
      <c r="D276" s="41" t="s">
        <v>405</v>
      </c>
      <c r="E276" s="26">
        <v>2678000</v>
      </c>
      <c r="F276" s="286"/>
      <c r="G276" s="216"/>
      <c r="H276" s="213"/>
    </row>
    <row r="277" spans="1:8" s="225" customFormat="1" ht="15.75">
      <c r="A277" s="13">
        <v>223</v>
      </c>
      <c r="B277" s="288"/>
      <c r="C277" s="243" t="s">
        <v>918</v>
      </c>
      <c r="D277" s="41" t="s">
        <v>405</v>
      </c>
      <c r="E277" s="26">
        <v>2934000</v>
      </c>
      <c r="F277" s="286"/>
      <c r="G277" s="216"/>
      <c r="H277" s="213"/>
    </row>
    <row r="278" spans="1:8" s="225" customFormat="1" ht="16.5" customHeight="1">
      <c r="A278" s="13">
        <v>224</v>
      </c>
      <c r="B278" s="288"/>
      <c r="C278" s="243" t="s">
        <v>919</v>
      </c>
      <c r="D278" s="41" t="s">
        <v>405</v>
      </c>
      <c r="E278" s="26">
        <v>3234000</v>
      </c>
      <c r="F278" s="286"/>
      <c r="G278" s="216"/>
      <c r="H278" s="213"/>
    </row>
    <row r="279" spans="1:8" s="225" customFormat="1" ht="13.5" customHeight="1">
      <c r="A279" s="13">
        <v>225</v>
      </c>
      <c r="B279" s="288" t="s">
        <v>1510</v>
      </c>
      <c r="C279" s="243" t="s">
        <v>917</v>
      </c>
      <c r="D279" s="41" t="s">
        <v>405</v>
      </c>
      <c r="E279" s="26">
        <v>4367200</v>
      </c>
      <c r="F279" s="286"/>
      <c r="G279" s="216"/>
      <c r="H279" s="213"/>
    </row>
    <row r="280" spans="1:8" s="225" customFormat="1" ht="18" customHeight="1">
      <c r="A280" s="13">
        <v>226</v>
      </c>
      <c r="B280" s="288"/>
      <c r="C280" s="243" t="s">
        <v>918</v>
      </c>
      <c r="D280" s="41" t="s">
        <v>405</v>
      </c>
      <c r="E280" s="26">
        <v>4635200</v>
      </c>
      <c r="F280" s="286"/>
      <c r="G280" s="216"/>
      <c r="H280" s="213"/>
    </row>
    <row r="281" spans="1:8" s="225" customFormat="1" ht="18.75" customHeight="1">
      <c r="A281" s="13">
        <v>227</v>
      </c>
      <c r="B281" s="288"/>
      <c r="C281" s="243" t="s">
        <v>1123</v>
      </c>
      <c r="D281" s="41" t="s">
        <v>405</v>
      </c>
      <c r="E281" s="26">
        <v>4905200</v>
      </c>
      <c r="F281" s="286"/>
      <c r="G281" s="216"/>
      <c r="H281" s="213"/>
    </row>
    <row r="282" spans="1:11" s="225" customFormat="1" ht="14.25" customHeight="1">
      <c r="A282" s="179" t="s">
        <v>301</v>
      </c>
      <c r="B282" s="284" t="s">
        <v>1531</v>
      </c>
      <c r="C282" s="284"/>
      <c r="D282" s="284"/>
      <c r="E282" s="284"/>
      <c r="F282" s="284"/>
      <c r="G282" s="216"/>
      <c r="H282" s="213"/>
      <c r="K282" s="226"/>
    </row>
    <row r="283" spans="1:8" s="245" customFormat="1" ht="26.25" customHeight="1">
      <c r="A283" s="13">
        <v>228</v>
      </c>
      <c r="B283" s="289" t="s">
        <v>1542</v>
      </c>
      <c r="C283" s="289"/>
      <c r="D283" s="41" t="s">
        <v>405</v>
      </c>
      <c r="E283" s="26">
        <v>1606000</v>
      </c>
      <c r="F283" s="300" t="s">
        <v>1671</v>
      </c>
      <c r="G283" s="188"/>
      <c r="H283" s="244"/>
    </row>
    <row r="284" spans="1:8" s="245" customFormat="1" ht="26.25" customHeight="1">
      <c r="A284" s="13">
        <v>229</v>
      </c>
      <c r="B284" s="289" t="s">
        <v>1543</v>
      </c>
      <c r="C284" s="289"/>
      <c r="D284" s="41" t="s">
        <v>405</v>
      </c>
      <c r="E284" s="26">
        <v>2280000</v>
      </c>
      <c r="F284" s="300"/>
      <c r="G284" s="188"/>
      <c r="H284" s="244"/>
    </row>
    <row r="285" spans="1:8" s="245" customFormat="1" ht="26.25" customHeight="1">
      <c r="A285" s="13">
        <v>230</v>
      </c>
      <c r="B285" s="289" t="s">
        <v>1544</v>
      </c>
      <c r="C285" s="289"/>
      <c r="D285" s="41" t="s">
        <v>405</v>
      </c>
      <c r="E285" s="26">
        <v>2044000</v>
      </c>
      <c r="F285" s="300"/>
      <c r="G285" s="188"/>
      <c r="H285" s="244"/>
    </row>
    <row r="286" spans="1:8" s="245" customFormat="1" ht="27" customHeight="1">
      <c r="A286" s="13">
        <v>231</v>
      </c>
      <c r="B286" s="289" t="s">
        <v>1545</v>
      </c>
      <c r="C286" s="289"/>
      <c r="D286" s="41" t="s">
        <v>405</v>
      </c>
      <c r="E286" s="26">
        <v>2021000</v>
      </c>
      <c r="F286" s="300"/>
      <c r="G286" s="188"/>
      <c r="H286" s="244"/>
    </row>
    <row r="287" spans="1:8" s="245" customFormat="1" ht="25.5" customHeight="1">
      <c r="A287" s="13">
        <v>232</v>
      </c>
      <c r="B287" s="289" t="s">
        <v>1546</v>
      </c>
      <c r="C287" s="289"/>
      <c r="D287" s="41" t="s">
        <v>405</v>
      </c>
      <c r="E287" s="26">
        <v>1834000</v>
      </c>
      <c r="F287" s="300"/>
      <c r="G287" s="188"/>
      <c r="H287" s="244"/>
    </row>
    <row r="288" spans="1:8" s="245" customFormat="1" ht="25.5" customHeight="1">
      <c r="A288" s="13">
        <v>233</v>
      </c>
      <c r="B288" s="289" t="s">
        <v>1547</v>
      </c>
      <c r="C288" s="289"/>
      <c r="D288" s="41" t="s">
        <v>405</v>
      </c>
      <c r="E288" s="26">
        <v>1993000</v>
      </c>
      <c r="F288" s="300"/>
      <c r="G288" s="188"/>
      <c r="H288" s="244"/>
    </row>
    <row r="289" spans="1:8" s="245" customFormat="1" ht="27.75" customHeight="1">
      <c r="A289" s="13">
        <v>234</v>
      </c>
      <c r="B289" s="289" t="s">
        <v>1548</v>
      </c>
      <c r="C289" s="289"/>
      <c r="D289" s="41" t="s">
        <v>405</v>
      </c>
      <c r="E289" s="26">
        <v>1877000</v>
      </c>
      <c r="F289" s="300"/>
      <c r="G289" s="188"/>
      <c r="H289" s="244"/>
    </row>
    <row r="290" spans="1:11" s="225" customFormat="1" ht="16.5" customHeight="1">
      <c r="A290" s="179" t="s">
        <v>302</v>
      </c>
      <c r="B290" s="284" t="s">
        <v>1523</v>
      </c>
      <c r="C290" s="284"/>
      <c r="D290" s="284"/>
      <c r="E290" s="284"/>
      <c r="F290" s="284"/>
      <c r="G290" s="216"/>
      <c r="H290" s="216"/>
      <c r="K290" s="226"/>
    </row>
    <row r="291" spans="1:8" s="245" customFormat="1" ht="17.25" customHeight="1">
      <c r="A291" s="13">
        <v>235</v>
      </c>
      <c r="B291" s="288" t="s">
        <v>1524</v>
      </c>
      <c r="C291" s="288"/>
      <c r="D291" s="41" t="s">
        <v>405</v>
      </c>
      <c r="E291" s="26">
        <v>2258000</v>
      </c>
      <c r="F291" s="294" t="s">
        <v>1672</v>
      </c>
      <c r="G291" s="188"/>
      <c r="H291" s="244"/>
    </row>
    <row r="292" spans="1:8" s="245" customFormat="1" ht="38.25" customHeight="1">
      <c r="A292" s="13">
        <v>236</v>
      </c>
      <c r="B292" s="288" t="s">
        <v>1521</v>
      </c>
      <c r="C292" s="288"/>
      <c r="D292" s="41" t="s">
        <v>405</v>
      </c>
      <c r="E292" s="26">
        <v>2389000</v>
      </c>
      <c r="F292" s="294"/>
      <c r="G292" s="188"/>
      <c r="H292" s="244"/>
    </row>
    <row r="293" spans="1:8" s="245" customFormat="1" ht="23.25" customHeight="1">
      <c r="A293" s="13">
        <v>237</v>
      </c>
      <c r="B293" s="288" t="s">
        <v>1525</v>
      </c>
      <c r="C293" s="288"/>
      <c r="D293" s="41" t="s">
        <v>405</v>
      </c>
      <c r="E293" s="26">
        <v>3165000</v>
      </c>
      <c r="F293" s="294"/>
      <c r="G293" s="188"/>
      <c r="H293" s="244"/>
    </row>
    <row r="294" spans="1:8" s="245" customFormat="1" ht="23.25" customHeight="1">
      <c r="A294" s="13">
        <v>238</v>
      </c>
      <c r="B294" s="288" t="s">
        <v>1526</v>
      </c>
      <c r="C294" s="288"/>
      <c r="D294" s="41" t="s">
        <v>405</v>
      </c>
      <c r="E294" s="26">
        <v>3083000</v>
      </c>
      <c r="F294" s="294"/>
      <c r="G294" s="188"/>
      <c r="H294" s="244"/>
    </row>
    <row r="295" spans="1:8" s="245" customFormat="1" ht="23.25" customHeight="1">
      <c r="A295" s="13">
        <v>239</v>
      </c>
      <c r="B295" s="288" t="s">
        <v>1527</v>
      </c>
      <c r="C295" s="288"/>
      <c r="D295" s="41" t="s">
        <v>405</v>
      </c>
      <c r="E295" s="26">
        <v>3393000</v>
      </c>
      <c r="F295" s="294"/>
      <c r="G295" s="188"/>
      <c r="H295" s="244"/>
    </row>
    <row r="296" spans="1:8" s="245" customFormat="1" ht="37.5" customHeight="1">
      <c r="A296" s="13">
        <v>240</v>
      </c>
      <c r="B296" s="293" t="s">
        <v>1528</v>
      </c>
      <c r="C296" s="293"/>
      <c r="D296" s="41" t="s">
        <v>405</v>
      </c>
      <c r="E296" s="26">
        <v>3153000</v>
      </c>
      <c r="F296" s="294"/>
      <c r="G296" s="188"/>
      <c r="H296" s="244"/>
    </row>
    <row r="297" spans="1:8" s="245" customFormat="1" ht="38.25" customHeight="1">
      <c r="A297" s="13">
        <v>241</v>
      </c>
      <c r="B297" s="293" t="s">
        <v>1529</v>
      </c>
      <c r="C297" s="293"/>
      <c r="D297" s="41" t="s">
        <v>405</v>
      </c>
      <c r="E297" s="26">
        <v>3691000</v>
      </c>
      <c r="F297" s="294"/>
      <c r="G297" s="188"/>
      <c r="H297" s="244"/>
    </row>
    <row r="298" spans="1:8" s="245" customFormat="1" ht="29.25" customHeight="1">
      <c r="A298" s="13">
        <v>242</v>
      </c>
      <c r="B298" s="293" t="s">
        <v>1530</v>
      </c>
      <c r="C298" s="293"/>
      <c r="D298" s="41" t="s">
        <v>405</v>
      </c>
      <c r="E298" s="26">
        <v>3497000</v>
      </c>
      <c r="F298" s="294"/>
      <c r="G298" s="188"/>
      <c r="H298" s="244"/>
    </row>
    <row r="299" spans="1:11" s="225" customFormat="1" ht="15.75">
      <c r="A299" s="179" t="s">
        <v>127</v>
      </c>
      <c r="B299" s="284" t="s">
        <v>1403</v>
      </c>
      <c r="C299" s="284"/>
      <c r="D299" s="284"/>
      <c r="E299" s="284"/>
      <c r="F299" s="284"/>
      <c r="G299" s="216"/>
      <c r="H299" s="213"/>
      <c r="K299" s="226"/>
    </row>
    <row r="300" spans="1:8" s="245" customFormat="1" ht="13.5" customHeight="1">
      <c r="A300" s="180" t="s">
        <v>376</v>
      </c>
      <c r="B300" s="335" t="s">
        <v>1499</v>
      </c>
      <c r="C300" s="335"/>
      <c r="D300" s="335"/>
      <c r="E300" s="335"/>
      <c r="F300" s="300" t="s">
        <v>1673</v>
      </c>
      <c r="G300" s="188"/>
      <c r="H300" s="244"/>
    </row>
    <row r="301" spans="1:9" s="245" customFormat="1" ht="15" customHeight="1">
      <c r="A301" s="13">
        <v>243</v>
      </c>
      <c r="B301" s="288" t="s">
        <v>1500</v>
      </c>
      <c r="C301" s="288"/>
      <c r="D301" s="41" t="s">
        <v>405</v>
      </c>
      <c r="E301" s="26">
        <v>2307000</v>
      </c>
      <c r="F301" s="300"/>
      <c r="G301" s="26"/>
      <c r="H301" s="206">
        <v>2097272.727272727</v>
      </c>
      <c r="I301" s="246">
        <v>1.1</v>
      </c>
    </row>
    <row r="302" spans="1:10" s="245" customFormat="1" ht="33" customHeight="1">
      <c r="A302" s="13">
        <v>244</v>
      </c>
      <c r="B302" s="288" t="s">
        <v>1502</v>
      </c>
      <c r="C302" s="288"/>
      <c r="D302" s="41" t="s">
        <v>405</v>
      </c>
      <c r="E302" s="26">
        <v>2669000</v>
      </c>
      <c r="F302" s="300"/>
      <c r="G302" s="26"/>
      <c r="H302" s="206">
        <v>2426363.6363636362</v>
      </c>
      <c r="I302" s="246"/>
      <c r="J302" s="247"/>
    </row>
    <row r="303" spans="1:9" s="245" customFormat="1" ht="25.5" customHeight="1">
      <c r="A303" s="13">
        <v>245</v>
      </c>
      <c r="B303" s="288" t="s">
        <v>1503</v>
      </c>
      <c r="C303" s="288"/>
      <c r="D303" s="41" t="s">
        <v>405</v>
      </c>
      <c r="E303" s="26">
        <v>3082000</v>
      </c>
      <c r="F303" s="300"/>
      <c r="G303" s="26"/>
      <c r="H303" s="206">
        <v>2801818.1818181816</v>
      </c>
      <c r="I303" s="246"/>
    </row>
    <row r="304" spans="1:10" s="245" customFormat="1" ht="36" customHeight="1">
      <c r="A304" s="13">
        <v>246</v>
      </c>
      <c r="B304" s="288" t="s">
        <v>1504</v>
      </c>
      <c r="C304" s="288"/>
      <c r="D304" s="41" t="s">
        <v>405</v>
      </c>
      <c r="E304" s="26">
        <v>3540000</v>
      </c>
      <c r="F304" s="300"/>
      <c r="G304" s="26"/>
      <c r="H304" s="206">
        <v>3218181.818181818</v>
      </c>
      <c r="I304" s="246"/>
      <c r="J304" s="247"/>
    </row>
    <row r="305" spans="1:10" s="245" customFormat="1" ht="36" customHeight="1">
      <c r="A305" s="13">
        <v>247</v>
      </c>
      <c r="B305" s="288" t="s">
        <v>1596</v>
      </c>
      <c r="C305" s="288"/>
      <c r="D305" s="41" t="s">
        <v>405</v>
      </c>
      <c r="E305" s="26">
        <v>3536000</v>
      </c>
      <c r="F305" s="300"/>
      <c r="G305" s="26"/>
      <c r="H305" s="206">
        <v>3214545.454545454</v>
      </c>
      <c r="I305" s="246"/>
      <c r="J305" s="247"/>
    </row>
    <row r="306" spans="1:9" s="245" customFormat="1" ht="14.25" customHeight="1">
      <c r="A306" s="180" t="s">
        <v>377</v>
      </c>
      <c r="B306" s="334" t="s">
        <v>1501</v>
      </c>
      <c r="C306" s="334"/>
      <c r="D306" s="334"/>
      <c r="E306" s="334"/>
      <c r="F306" s="300"/>
      <c r="G306" s="26"/>
      <c r="H306" s="206">
        <v>0</v>
      </c>
      <c r="I306" s="246"/>
    </row>
    <row r="307" spans="1:9" s="245" customFormat="1" ht="15">
      <c r="A307" s="13">
        <v>248</v>
      </c>
      <c r="B307" s="288" t="s">
        <v>1500</v>
      </c>
      <c r="C307" s="288"/>
      <c r="D307" s="41" t="s">
        <v>405</v>
      </c>
      <c r="E307" s="26">
        <v>2689000</v>
      </c>
      <c r="F307" s="300"/>
      <c r="G307" s="26"/>
      <c r="H307" s="206">
        <v>2444545.454545454</v>
      </c>
      <c r="I307" s="246"/>
    </row>
    <row r="308" spans="1:9" s="245" customFormat="1" ht="36" customHeight="1">
      <c r="A308" s="13">
        <v>249</v>
      </c>
      <c r="B308" s="288" t="s">
        <v>1557</v>
      </c>
      <c r="C308" s="288"/>
      <c r="D308" s="41" t="s">
        <v>405</v>
      </c>
      <c r="E308" s="26">
        <v>3378000</v>
      </c>
      <c r="F308" s="300"/>
      <c r="G308" s="26"/>
      <c r="H308" s="206">
        <v>3070909.090909091</v>
      </c>
      <c r="I308" s="246"/>
    </row>
    <row r="309" spans="1:9" s="245" customFormat="1" ht="26.25" customHeight="1">
      <c r="A309" s="13">
        <v>250</v>
      </c>
      <c r="B309" s="288" t="s">
        <v>1505</v>
      </c>
      <c r="C309" s="288"/>
      <c r="D309" s="41" t="s">
        <v>405</v>
      </c>
      <c r="E309" s="26">
        <v>3387000</v>
      </c>
      <c r="F309" s="300"/>
      <c r="G309" s="26"/>
      <c r="H309" s="206">
        <v>3079090.9090909087</v>
      </c>
      <c r="I309" s="246"/>
    </row>
    <row r="310" spans="1:9" s="245" customFormat="1" ht="24.75" customHeight="1">
      <c r="A310" s="13">
        <v>251</v>
      </c>
      <c r="B310" s="288" t="s">
        <v>1506</v>
      </c>
      <c r="C310" s="288"/>
      <c r="D310" s="41" t="s">
        <v>405</v>
      </c>
      <c r="E310" s="26">
        <v>3939000</v>
      </c>
      <c r="F310" s="300"/>
      <c r="G310" s="26"/>
      <c r="H310" s="206">
        <v>3580909.090909091</v>
      </c>
      <c r="I310" s="246"/>
    </row>
    <row r="311" spans="1:8" s="245" customFormat="1" ht="27" customHeight="1">
      <c r="A311" s="13">
        <v>252</v>
      </c>
      <c r="B311" s="288" t="s">
        <v>1595</v>
      </c>
      <c r="C311" s="288"/>
      <c r="D311" s="41" t="s">
        <v>405</v>
      </c>
      <c r="E311" s="26">
        <v>4089000</v>
      </c>
      <c r="F311" s="300"/>
      <c r="G311" s="26"/>
      <c r="H311" s="206">
        <v>3717272.727272727</v>
      </c>
    </row>
    <row r="312" spans="1:8" s="225" customFormat="1" ht="15.75" customHeight="1">
      <c r="A312" s="248" t="s">
        <v>873</v>
      </c>
      <c r="B312" s="249" t="s">
        <v>1537</v>
      </c>
      <c r="C312" s="250"/>
      <c r="D312" s="251"/>
      <c r="E312" s="251"/>
      <c r="F312" s="286" t="s">
        <v>1459</v>
      </c>
      <c r="G312" s="216"/>
      <c r="H312" s="213"/>
    </row>
    <row r="313" spans="1:8" s="225" customFormat="1" ht="15.75">
      <c r="A313" s="13">
        <v>253</v>
      </c>
      <c r="B313" s="288" t="s">
        <v>1455</v>
      </c>
      <c r="C313" s="288"/>
      <c r="D313" s="41" t="s">
        <v>405</v>
      </c>
      <c r="E313" s="26">
        <v>2326000</v>
      </c>
      <c r="F313" s="286"/>
      <c r="G313" s="216"/>
      <c r="H313" s="213"/>
    </row>
    <row r="314" spans="1:8" s="225" customFormat="1" ht="27" customHeight="1">
      <c r="A314" s="13">
        <v>254</v>
      </c>
      <c r="B314" s="288" t="s">
        <v>1549</v>
      </c>
      <c r="C314" s="288"/>
      <c r="D314" s="41" t="s">
        <v>405</v>
      </c>
      <c r="E314" s="26">
        <v>3407000</v>
      </c>
      <c r="F314" s="286"/>
      <c r="G314" s="216"/>
      <c r="H314" s="213"/>
    </row>
    <row r="315" spans="1:8" s="225" customFormat="1" ht="27" customHeight="1">
      <c r="A315" s="13">
        <v>255</v>
      </c>
      <c r="B315" s="288" t="s">
        <v>1550</v>
      </c>
      <c r="C315" s="288"/>
      <c r="D315" s="41" t="s">
        <v>405</v>
      </c>
      <c r="E315" s="26">
        <v>3053000</v>
      </c>
      <c r="F315" s="286"/>
      <c r="G315" s="216"/>
      <c r="H315" s="213"/>
    </row>
    <row r="316" spans="1:8" s="225" customFormat="1" ht="24" customHeight="1">
      <c r="A316" s="13">
        <v>256</v>
      </c>
      <c r="B316" s="288" t="s">
        <v>1551</v>
      </c>
      <c r="C316" s="288"/>
      <c r="D316" s="41" t="s">
        <v>405</v>
      </c>
      <c r="E316" s="26">
        <v>3020000</v>
      </c>
      <c r="F316" s="286"/>
      <c r="G316" s="216"/>
      <c r="H316" s="213"/>
    </row>
    <row r="317" spans="1:8" s="225" customFormat="1" ht="25.5" customHeight="1">
      <c r="A317" s="13">
        <v>257</v>
      </c>
      <c r="B317" s="288" t="s">
        <v>1552</v>
      </c>
      <c r="C317" s="288"/>
      <c r="D317" s="41" t="s">
        <v>405</v>
      </c>
      <c r="E317" s="26">
        <v>3032000</v>
      </c>
      <c r="F317" s="286"/>
      <c r="G317" s="216"/>
      <c r="H317" s="213"/>
    </row>
    <row r="318" spans="1:8" s="225" customFormat="1" ht="23.25" customHeight="1">
      <c r="A318" s="13">
        <v>258</v>
      </c>
      <c r="B318" s="288" t="s">
        <v>1553</v>
      </c>
      <c r="C318" s="288"/>
      <c r="D318" s="41" t="s">
        <v>405</v>
      </c>
      <c r="E318" s="26">
        <v>3074000</v>
      </c>
      <c r="F318" s="286"/>
      <c r="G318" s="216"/>
      <c r="H318" s="213"/>
    </row>
    <row r="319" spans="1:8" s="225" customFormat="1" ht="24.75" customHeight="1">
      <c r="A319" s="13">
        <v>259</v>
      </c>
      <c r="B319" s="288" t="s">
        <v>1554</v>
      </c>
      <c r="C319" s="288"/>
      <c r="D319" s="41" t="s">
        <v>405</v>
      </c>
      <c r="E319" s="26">
        <v>3308000</v>
      </c>
      <c r="F319" s="286"/>
      <c r="G319" s="216"/>
      <c r="H319" s="213"/>
    </row>
    <row r="320" spans="1:8" s="225" customFormat="1" ht="25.5" customHeight="1">
      <c r="A320" s="13">
        <v>260</v>
      </c>
      <c r="B320" s="288" t="s">
        <v>1555</v>
      </c>
      <c r="C320" s="288"/>
      <c r="D320" s="41" t="s">
        <v>405</v>
      </c>
      <c r="E320" s="26">
        <v>2925000</v>
      </c>
      <c r="F320" s="286"/>
      <c r="G320" s="216"/>
      <c r="H320" s="213"/>
    </row>
    <row r="321" spans="1:8" s="225" customFormat="1" ht="25.5" customHeight="1">
      <c r="A321" s="13">
        <v>261</v>
      </c>
      <c r="B321" s="288" t="s">
        <v>1556</v>
      </c>
      <c r="C321" s="288"/>
      <c r="D321" s="41" t="s">
        <v>405</v>
      </c>
      <c r="E321" s="26">
        <v>3033000</v>
      </c>
      <c r="F321" s="286"/>
      <c r="G321" s="216"/>
      <c r="H321" s="213"/>
    </row>
    <row r="322" spans="1:11" s="227" customFormat="1" ht="15.75" customHeight="1">
      <c r="A322" s="220" t="s">
        <v>127</v>
      </c>
      <c r="B322" s="235" t="s">
        <v>636</v>
      </c>
      <c r="C322" s="124"/>
      <c r="D322" s="81"/>
      <c r="E322" s="123"/>
      <c r="F322" s="125" t="s">
        <v>1144</v>
      </c>
      <c r="G322" s="222"/>
      <c r="H322" s="228"/>
      <c r="K322" s="252"/>
    </row>
    <row r="323" spans="1:8" s="225" customFormat="1" ht="18" customHeight="1">
      <c r="A323" s="13">
        <v>262</v>
      </c>
      <c r="B323" s="295" t="s">
        <v>242</v>
      </c>
      <c r="C323" s="7" t="s">
        <v>514</v>
      </c>
      <c r="D323" s="7" t="s">
        <v>405</v>
      </c>
      <c r="E323" s="20">
        <v>697000</v>
      </c>
      <c r="F323" s="300" t="s">
        <v>1145</v>
      </c>
      <c r="G323" s="216"/>
      <c r="H323" s="216"/>
    </row>
    <row r="324" spans="1:8" s="225" customFormat="1" ht="19.5" customHeight="1">
      <c r="A324" s="13">
        <v>263</v>
      </c>
      <c r="B324" s="295"/>
      <c r="C324" s="7" t="s">
        <v>515</v>
      </c>
      <c r="D324" s="7" t="s">
        <v>405</v>
      </c>
      <c r="E324" s="20">
        <v>514000</v>
      </c>
      <c r="F324" s="300"/>
      <c r="G324" s="216"/>
      <c r="H324" s="216"/>
    </row>
    <row r="325" spans="1:8" s="225" customFormat="1" ht="18" customHeight="1">
      <c r="A325" s="13">
        <v>264</v>
      </c>
      <c r="B325" s="295"/>
      <c r="C325" s="7" t="s">
        <v>516</v>
      </c>
      <c r="D325" s="7" t="s">
        <v>405</v>
      </c>
      <c r="E325" s="20">
        <v>430000</v>
      </c>
      <c r="F325" s="300"/>
      <c r="G325" s="216"/>
      <c r="H325" s="216"/>
    </row>
    <row r="326" spans="1:10" s="225" customFormat="1" ht="15.75">
      <c r="A326" s="138" t="s">
        <v>254</v>
      </c>
      <c r="B326" s="285" t="s">
        <v>364</v>
      </c>
      <c r="C326" s="285"/>
      <c r="D326" s="285"/>
      <c r="E326" s="285"/>
      <c r="F326" s="285"/>
      <c r="G326" s="216"/>
      <c r="H326" s="216"/>
      <c r="J326" s="231"/>
    </row>
    <row r="327" spans="1:8" s="225" customFormat="1" ht="15.75">
      <c r="A327" s="13">
        <v>265</v>
      </c>
      <c r="B327" s="11" t="s">
        <v>681</v>
      </c>
      <c r="C327" s="7" t="s">
        <v>603</v>
      </c>
      <c r="D327" s="7" t="s">
        <v>404</v>
      </c>
      <c r="E327" s="19">
        <v>25000000</v>
      </c>
      <c r="F327" s="33" t="s">
        <v>615</v>
      </c>
      <c r="G327" s="216"/>
      <c r="H327" s="216"/>
    </row>
    <row r="328" spans="1:8" s="225" customFormat="1" ht="15.75">
      <c r="A328" s="13">
        <v>266</v>
      </c>
      <c r="B328" s="11" t="s">
        <v>358</v>
      </c>
      <c r="C328" s="7" t="s">
        <v>603</v>
      </c>
      <c r="D328" s="7" t="s">
        <v>404</v>
      </c>
      <c r="E328" s="19">
        <v>9000000</v>
      </c>
      <c r="F328" s="33" t="s">
        <v>615</v>
      </c>
      <c r="G328" s="216"/>
      <c r="H328" s="216"/>
    </row>
    <row r="329" spans="1:8" s="225" customFormat="1" ht="15.75">
      <c r="A329" s="13">
        <v>267</v>
      </c>
      <c r="B329" s="11" t="s">
        <v>635</v>
      </c>
      <c r="C329" s="7" t="s">
        <v>603</v>
      </c>
      <c r="D329" s="7" t="s">
        <v>404</v>
      </c>
      <c r="E329" s="19">
        <v>7500000</v>
      </c>
      <c r="F329" s="33" t="s">
        <v>615</v>
      </c>
      <c r="G329" s="216"/>
      <c r="H329" s="216"/>
    </row>
    <row r="330" spans="1:8" s="225" customFormat="1" ht="15.75">
      <c r="A330" s="13">
        <v>268</v>
      </c>
      <c r="B330" s="11" t="s">
        <v>589</v>
      </c>
      <c r="C330" s="7" t="s">
        <v>603</v>
      </c>
      <c r="D330" s="7" t="s">
        <v>404</v>
      </c>
      <c r="E330" s="19">
        <v>2800000</v>
      </c>
      <c r="F330" s="33" t="s">
        <v>615</v>
      </c>
      <c r="G330" s="216"/>
      <c r="H330" s="216"/>
    </row>
    <row r="331" spans="1:10" s="225" customFormat="1" ht="15.75">
      <c r="A331" s="138" t="s">
        <v>294</v>
      </c>
      <c r="B331" s="285" t="s">
        <v>72</v>
      </c>
      <c r="C331" s="285"/>
      <c r="D331" s="285"/>
      <c r="E331" s="285"/>
      <c r="F331" s="285"/>
      <c r="G331" s="216"/>
      <c r="H331" s="216"/>
      <c r="J331" s="231"/>
    </row>
    <row r="332" spans="1:11" s="225" customFormat="1" ht="15.75">
      <c r="A332" s="220" t="s">
        <v>375</v>
      </c>
      <c r="B332" s="253" t="s">
        <v>691</v>
      </c>
      <c r="C332" s="127"/>
      <c r="D332" s="127"/>
      <c r="E332" s="128"/>
      <c r="F332" s="111"/>
      <c r="G332" s="216"/>
      <c r="H332" s="213"/>
      <c r="K332" s="226"/>
    </row>
    <row r="333" spans="1:8" s="225" customFormat="1" ht="30">
      <c r="A333" s="13">
        <v>269</v>
      </c>
      <c r="B333" s="24" t="s">
        <v>695</v>
      </c>
      <c r="C333" s="41" t="s">
        <v>696</v>
      </c>
      <c r="D333" s="41" t="s">
        <v>413</v>
      </c>
      <c r="E333" s="26">
        <v>2835000</v>
      </c>
      <c r="F333" s="286" t="s">
        <v>1656</v>
      </c>
      <c r="G333" s="216"/>
      <c r="H333" s="216"/>
    </row>
    <row r="334" spans="1:8" s="225" customFormat="1" ht="30">
      <c r="A334" s="13">
        <v>270</v>
      </c>
      <c r="B334" s="24" t="s">
        <v>945</v>
      </c>
      <c r="C334" s="41" t="s">
        <v>694</v>
      </c>
      <c r="D334" s="41" t="s">
        <v>413</v>
      </c>
      <c r="E334" s="26">
        <v>2355000</v>
      </c>
      <c r="F334" s="286"/>
      <c r="G334" s="216"/>
      <c r="H334" s="216"/>
    </row>
    <row r="335" spans="1:8" s="225" customFormat="1" ht="15.75">
      <c r="A335" s="13">
        <v>271</v>
      </c>
      <c r="B335" s="24" t="s">
        <v>699</v>
      </c>
      <c r="C335" s="41" t="s">
        <v>694</v>
      </c>
      <c r="D335" s="41" t="s">
        <v>413</v>
      </c>
      <c r="E335" s="26">
        <v>1464000</v>
      </c>
      <c r="F335" s="286"/>
      <c r="G335" s="216"/>
      <c r="H335" s="254"/>
    </row>
    <row r="336" spans="1:8" s="225" customFormat="1" ht="30">
      <c r="A336" s="13">
        <v>272</v>
      </c>
      <c r="B336" s="24" t="s">
        <v>698</v>
      </c>
      <c r="C336" s="41" t="s">
        <v>694</v>
      </c>
      <c r="D336" s="41" t="s">
        <v>413</v>
      </c>
      <c r="E336" s="26">
        <v>4322000</v>
      </c>
      <c r="F336" s="286"/>
      <c r="G336" s="216"/>
      <c r="H336" s="254"/>
    </row>
    <row r="337" spans="1:8" s="225" customFormat="1" ht="30">
      <c r="A337" s="13">
        <v>273</v>
      </c>
      <c r="B337" s="24" t="s">
        <v>697</v>
      </c>
      <c r="C337" s="41" t="s">
        <v>694</v>
      </c>
      <c r="D337" s="41" t="s">
        <v>413</v>
      </c>
      <c r="E337" s="26">
        <v>1615000</v>
      </c>
      <c r="F337" s="286"/>
      <c r="G337" s="216"/>
      <c r="H337" s="222"/>
    </row>
    <row r="338" spans="1:8" s="225" customFormat="1" ht="15.75">
      <c r="A338" s="13">
        <v>274</v>
      </c>
      <c r="B338" s="24" t="s">
        <v>705</v>
      </c>
      <c r="C338" s="41" t="s">
        <v>694</v>
      </c>
      <c r="D338" s="41" t="s">
        <v>413</v>
      </c>
      <c r="E338" s="26">
        <v>1098000</v>
      </c>
      <c r="F338" s="286"/>
      <c r="G338" s="216"/>
      <c r="H338" s="255"/>
    </row>
    <row r="339" spans="1:8" s="225" customFormat="1" ht="15.75">
      <c r="A339" s="13">
        <v>275</v>
      </c>
      <c r="B339" s="24" t="s">
        <v>700</v>
      </c>
      <c r="C339" s="41" t="s">
        <v>701</v>
      </c>
      <c r="D339" s="41" t="s">
        <v>413</v>
      </c>
      <c r="E339" s="26">
        <v>635000</v>
      </c>
      <c r="F339" s="286"/>
      <c r="G339" s="216"/>
      <c r="H339" s="255"/>
    </row>
    <row r="340" spans="1:8" s="225" customFormat="1" ht="30">
      <c r="A340" s="13">
        <v>276</v>
      </c>
      <c r="B340" s="24" t="s">
        <v>702</v>
      </c>
      <c r="C340" s="41" t="s">
        <v>694</v>
      </c>
      <c r="D340" s="41" t="s">
        <v>413</v>
      </c>
      <c r="E340" s="26">
        <v>1896000</v>
      </c>
      <c r="F340" s="286"/>
      <c r="G340" s="216"/>
      <c r="H340" s="255"/>
    </row>
    <row r="341" spans="1:8" s="225" customFormat="1" ht="15.75">
      <c r="A341" s="13">
        <v>277</v>
      </c>
      <c r="B341" s="24" t="s">
        <v>703</v>
      </c>
      <c r="C341" s="41" t="s">
        <v>704</v>
      </c>
      <c r="D341" s="41" t="s">
        <v>424</v>
      </c>
      <c r="E341" s="26">
        <v>2271000</v>
      </c>
      <c r="F341" s="286"/>
      <c r="G341" s="216"/>
      <c r="H341" s="216"/>
    </row>
    <row r="342" spans="1:8" s="225" customFormat="1" ht="15.75">
      <c r="A342" s="13">
        <v>278</v>
      </c>
      <c r="B342" s="28" t="s">
        <v>692</v>
      </c>
      <c r="C342" s="41" t="s">
        <v>141</v>
      </c>
      <c r="D342" s="41" t="s">
        <v>424</v>
      </c>
      <c r="E342" s="26">
        <v>230000</v>
      </c>
      <c r="F342" s="286"/>
      <c r="G342" s="216"/>
      <c r="H342" s="216"/>
    </row>
    <row r="343" spans="1:8" s="225" customFormat="1" ht="30">
      <c r="A343" s="13">
        <v>279</v>
      </c>
      <c r="B343" s="24" t="s">
        <v>693</v>
      </c>
      <c r="C343" s="41" t="s">
        <v>141</v>
      </c>
      <c r="D343" s="41" t="s">
        <v>424</v>
      </c>
      <c r="E343" s="26">
        <v>300000</v>
      </c>
      <c r="F343" s="286"/>
      <c r="G343" s="216"/>
      <c r="H343" s="216"/>
    </row>
    <row r="344" spans="1:8" s="225" customFormat="1" ht="15.75">
      <c r="A344" s="13">
        <v>280</v>
      </c>
      <c r="B344" s="24" t="s">
        <v>706</v>
      </c>
      <c r="C344" s="41" t="s">
        <v>694</v>
      </c>
      <c r="D344" s="41" t="s">
        <v>413</v>
      </c>
      <c r="E344" s="26">
        <v>978000</v>
      </c>
      <c r="F344" s="286"/>
      <c r="G344" s="216"/>
      <c r="H344" s="216"/>
    </row>
    <row r="345" spans="1:8" s="225" customFormat="1" ht="15.75">
      <c r="A345" s="13">
        <v>281</v>
      </c>
      <c r="B345" s="24" t="s">
        <v>707</v>
      </c>
      <c r="C345" s="41" t="s">
        <v>71</v>
      </c>
      <c r="D345" s="41" t="s">
        <v>413</v>
      </c>
      <c r="E345" s="26">
        <v>746000</v>
      </c>
      <c r="F345" s="286"/>
      <c r="G345" s="216"/>
      <c r="H345" s="216"/>
    </row>
    <row r="346" spans="1:8" s="225" customFormat="1" ht="30">
      <c r="A346" s="13">
        <v>282</v>
      </c>
      <c r="B346" s="24" t="s">
        <v>708</v>
      </c>
      <c r="C346" s="41" t="s">
        <v>71</v>
      </c>
      <c r="D346" s="41" t="s">
        <v>413</v>
      </c>
      <c r="E346" s="26">
        <v>237000</v>
      </c>
      <c r="F346" s="286"/>
      <c r="G346" s="216"/>
      <c r="H346" s="216"/>
    </row>
    <row r="347" spans="1:11" s="225" customFormat="1" ht="15.75" customHeight="1">
      <c r="A347" s="220" t="s">
        <v>379</v>
      </c>
      <c r="B347" s="253" t="s">
        <v>1445</v>
      </c>
      <c r="C347" s="127"/>
      <c r="D347" s="127"/>
      <c r="E347" s="128"/>
      <c r="F347" s="115"/>
      <c r="G347" s="216"/>
      <c r="H347" s="213"/>
      <c r="K347" s="226"/>
    </row>
    <row r="348" spans="1:8" s="225" customFormat="1" ht="18" customHeight="1">
      <c r="A348" s="13">
        <v>283</v>
      </c>
      <c r="B348" s="24" t="s">
        <v>1454</v>
      </c>
      <c r="C348" s="41" t="s">
        <v>141</v>
      </c>
      <c r="D348" s="7" t="s">
        <v>424</v>
      </c>
      <c r="E348" s="26">
        <v>360000</v>
      </c>
      <c r="F348" s="286" t="s">
        <v>1452</v>
      </c>
      <c r="G348" s="216"/>
      <c r="H348" s="216"/>
    </row>
    <row r="349" spans="1:8" s="225" customFormat="1" ht="18" customHeight="1">
      <c r="A349" s="13">
        <v>284</v>
      </c>
      <c r="B349" s="24" t="s">
        <v>1447</v>
      </c>
      <c r="C349" s="41" t="s">
        <v>1446</v>
      </c>
      <c r="D349" s="41" t="s">
        <v>413</v>
      </c>
      <c r="E349" s="26">
        <v>1090000</v>
      </c>
      <c r="F349" s="286"/>
      <c r="G349" s="216"/>
      <c r="H349" s="216"/>
    </row>
    <row r="350" spans="1:8" s="225" customFormat="1" ht="25.5" customHeight="1">
      <c r="A350" s="13">
        <v>285</v>
      </c>
      <c r="B350" s="199" t="s">
        <v>1756</v>
      </c>
      <c r="C350" s="41" t="s">
        <v>1446</v>
      </c>
      <c r="D350" s="41" t="s">
        <v>413</v>
      </c>
      <c r="E350" s="26">
        <v>2232000</v>
      </c>
      <c r="F350" s="286"/>
      <c r="G350" s="216"/>
      <c r="H350" s="216"/>
    </row>
    <row r="351" spans="1:8" s="225" customFormat="1" ht="18" customHeight="1">
      <c r="A351" s="13">
        <v>286</v>
      </c>
      <c r="B351" s="24" t="s">
        <v>1463</v>
      </c>
      <c r="C351" s="41" t="s">
        <v>1446</v>
      </c>
      <c r="D351" s="41" t="s">
        <v>413</v>
      </c>
      <c r="E351" s="26">
        <v>435000</v>
      </c>
      <c r="F351" s="286"/>
      <c r="G351" s="216"/>
      <c r="H351" s="255"/>
    </row>
    <row r="352" spans="1:9" s="225" customFormat="1" ht="18" customHeight="1">
      <c r="A352" s="13">
        <v>287</v>
      </c>
      <c r="B352" s="24" t="s">
        <v>1449</v>
      </c>
      <c r="C352" s="41" t="s">
        <v>1446</v>
      </c>
      <c r="D352" s="41" t="s">
        <v>413</v>
      </c>
      <c r="E352" s="26">
        <v>755000</v>
      </c>
      <c r="F352" s="286"/>
      <c r="G352" s="216"/>
      <c r="H352" s="255"/>
      <c r="I352" s="256"/>
    </row>
    <row r="353" spans="1:8" s="225" customFormat="1" ht="18" customHeight="1">
      <c r="A353" s="13">
        <v>288</v>
      </c>
      <c r="B353" s="24" t="s">
        <v>1453</v>
      </c>
      <c r="C353" s="41" t="s">
        <v>1446</v>
      </c>
      <c r="D353" s="41" t="s">
        <v>413</v>
      </c>
      <c r="E353" s="26">
        <v>1750000</v>
      </c>
      <c r="F353" s="286"/>
      <c r="G353" s="216"/>
      <c r="H353" s="254"/>
    </row>
    <row r="354" spans="1:8" s="225" customFormat="1" ht="18" customHeight="1">
      <c r="A354" s="13">
        <v>289</v>
      </c>
      <c r="B354" s="24" t="s">
        <v>1450</v>
      </c>
      <c r="C354" s="41" t="s">
        <v>1446</v>
      </c>
      <c r="D354" s="41" t="s">
        <v>413</v>
      </c>
      <c r="E354" s="26">
        <v>2330000</v>
      </c>
      <c r="F354" s="286"/>
      <c r="G354" s="216"/>
      <c r="H354" s="254"/>
    </row>
    <row r="355" spans="1:8" s="225" customFormat="1" ht="25.5" customHeight="1">
      <c r="A355" s="13">
        <v>290</v>
      </c>
      <c r="B355" s="199" t="s">
        <v>1451</v>
      </c>
      <c r="C355" s="41" t="s">
        <v>1446</v>
      </c>
      <c r="D355" s="41" t="s">
        <v>413</v>
      </c>
      <c r="E355" s="26">
        <v>2260000</v>
      </c>
      <c r="F355" s="286"/>
      <c r="G355" s="216"/>
      <c r="H355" s="216"/>
    </row>
    <row r="356" spans="1:11" s="225" customFormat="1" ht="15.75" customHeight="1">
      <c r="A356" s="220" t="s">
        <v>26</v>
      </c>
      <c r="B356" s="253" t="s">
        <v>1639</v>
      </c>
      <c r="C356" s="127"/>
      <c r="D356" s="127"/>
      <c r="E356" s="128"/>
      <c r="F356" s="115"/>
      <c r="G356" s="216"/>
      <c r="H356" s="213"/>
      <c r="K356" s="226"/>
    </row>
    <row r="357" spans="1:8" s="225" customFormat="1" ht="15.75">
      <c r="A357" s="13">
        <v>291</v>
      </c>
      <c r="B357" s="199" t="s">
        <v>1640</v>
      </c>
      <c r="C357" s="41" t="s">
        <v>696</v>
      </c>
      <c r="D357" s="41" t="s">
        <v>413</v>
      </c>
      <c r="E357" s="26">
        <v>872000</v>
      </c>
      <c r="F357" s="286" t="s">
        <v>1657</v>
      </c>
      <c r="G357" s="216"/>
      <c r="H357" s="216"/>
    </row>
    <row r="358" spans="1:8" s="225" customFormat="1" ht="15.75">
      <c r="A358" s="13">
        <v>292</v>
      </c>
      <c r="B358" s="199" t="s">
        <v>1641</v>
      </c>
      <c r="C358" s="41" t="s">
        <v>696</v>
      </c>
      <c r="D358" s="41" t="s">
        <v>413</v>
      </c>
      <c r="E358" s="26">
        <v>1177000</v>
      </c>
      <c r="F358" s="286"/>
      <c r="G358" s="216"/>
      <c r="H358" s="216"/>
    </row>
    <row r="359" spans="1:8" s="225" customFormat="1" ht="30">
      <c r="A359" s="13">
        <v>293</v>
      </c>
      <c r="B359" s="199" t="s">
        <v>1642</v>
      </c>
      <c r="C359" s="38" t="s">
        <v>1643</v>
      </c>
      <c r="D359" s="41" t="s">
        <v>8</v>
      </c>
      <c r="E359" s="26">
        <v>2090000.0000000002</v>
      </c>
      <c r="F359" s="286"/>
      <c r="G359" s="216"/>
      <c r="H359" s="216"/>
    </row>
    <row r="360" spans="1:8" s="225" customFormat="1" ht="27" customHeight="1">
      <c r="A360" s="13">
        <v>294</v>
      </c>
      <c r="B360" s="199" t="s">
        <v>1644</v>
      </c>
      <c r="C360" s="41" t="s">
        <v>1645</v>
      </c>
      <c r="D360" s="41" t="s">
        <v>1646</v>
      </c>
      <c r="E360" s="26">
        <v>756000</v>
      </c>
      <c r="F360" s="286"/>
      <c r="G360" s="216"/>
      <c r="H360" s="216"/>
    </row>
    <row r="361" spans="1:8" s="225" customFormat="1" ht="26.25" customHeight="1">
      <c r="A361" s="13">
        <v>295</v>
      </c>
      <c r="B361" s="199" t="s">
        <v>1647</v>
      </c>
      <c r="C361" s="41" t="s">
        <v>1446</v>
      </c>
      <c r="D361" s="41" t="s">
        <v>413</v>
      </c>
      <c r="E361" s="26">
        <v>3300000.0000000005</v>
      </c>
      <c r="F361" s="286"/>
      <c r="G361" s="216"/>
      <c r="H361" s="216"/>
    </row>
    <row r="362" spans="1:8" s="225" customFormat="1" ht="15.75">
      <c r="A362" s="13">
        <v>296</v>
      </c>
      <c r="B362" s="199" t="s">
        <v>1649</v>
      </c>
      <c r="C362" s="41" t="s">
        <v>1650</v>
      </c>
      <c r="D362" s="41" t="s">
        <v>413</v>
      </c>
      <c r="E362" s="26">
        <v>1155000</v>
      </c>
      <c r="F362" s="286"/>
      <c r="G362" s="216"/>
      <c r="H362" s="207"/>
    </row>
    <row r="363" spans="1:8" s="225" customFormat="1" ht="15.75">
      <c r="A363" s="13">
        <v>297</v>
      </c>
      <c r="B363" s="199" t="s">
        <v>1651</v>
      </c>
      <c r="C363" s="41" t="s">
        <v>1446</v>
      </c>
      <c r="D363" s="41" t="s">
        <v>413</v>
      </c>
      <c r="E363" s="26">
        <v>2343000</v>
      </c>
      <c r="F363" s="286"/>
      <c r="G363" s="216"/>
      <c r="H363" s="206"/>
    </row>
    <row r="364" spans="1:8" s="225" customFormat="1" ht="15.75">
      <c r="A364" s="13">
        <v>298</v>
      </c>
      <c r="B364" s="199" t="s">
        <v>1652</v>
      </c>
      <c r="C364" s="41" t="s">
        <v>1648</v>
      </c>
      <c r="D364" s="41" t="s">
        <v>413</v>
      </c>
      <c r="E364" s="26">
        <v>1518000.0000000002</v>
      </c>
      <c r="F364" s="286"/>
      <c r="G364" s="216"/>
      <c r="H364" s="216"/>
    </row>
    <row r="365" spans="1:8" s="225" customFormat="1" ht="15.75">
      <c r="A365" s="13">
        <v>299</v>
      </c>
      <c r="B365" s="199" t="s">
        <v>1653</v>
      </c>
      <c r="C365" s="41" t="s">
        <v>1446</v>
      </c>
      <c r="D365" s="41" t="s">
        <v>413</v>
      </c>
      <c r="E365" s="26">
        <v>1864500.0000000002</v>
      </c>
      <c r="F365" s="286"/>
      <c r="G365" s="216"/>
      <c r="H365" s="216"/>
    </row>
    <row r="366" spans="1:8" s="225" customFormat="1" ht="15.75">
      <c r="A366" s="13">
        <v>300</v>
      </c>
      <c r="B366" s="199" t="s">
        <v>1654</v>
      </c>
      <c r="C366" s="41" t="s">
        <v>141</v>
      </c>
      <c r="D366" s="41" t="s">
        <v>424</v>
      </c>
      <c r="E366" s="26">
        <v>297000</v>
      </c>
      <c r="F366" s="286"/>
      <c r="G366" s="216"/>
      <c r="H366" s="216"/>
    </row>
    <row r="367" spans="1:8" s="225" customFormat="1" ht="15.75">
      <c r="A367" s="13">
        <v>301</v>
      </c>
      <c r="B367" s="199" t="s">
        <v>1655</v>
      </c>
      <c r="C367" s="41" t="s">
        <v>141</v>
      </c>
      <c r="D367" s="41" t="s">
        <v>424</v>
      </c>
      <c r="E367" s="26">
        <v>339900</v>
      </c>
      <c r="F367" s="286"/>
      <c r="G367" s="216"/>
      <c r="H367" s="216"/>
    </row>
    <row r="368" spans="1:11" s="225" customFormat="1" ht="15.75" customHeight="1">
      <c r="A368" s="220" t="s">
        <v>305</v>
      </c>
      <c r="B368" s="253" t="s">
        <v>1676</v>
      </c>
      <c r="C368" s="127"/>
      <c r="D368" s="127"/>
      <c r="E368" s="128"/>
      <c r="F368" s="115"/>
      <c r="G368" s="216"/>
      <c r="H368" s="213"/>
      <c r="K368" s="226"/>
    </row>
    <row r="369" spans="1:8" s="225" customFormat="1" ht="15.75">
      <c r="A369" s="13">
        <v>302</v>
      </c>
      <c r="B369" s="199" t="s">
        <v>1678</v>
      </c>
      <c r="C369" s="41" t="s">
        <v>141</v>
      </c>
      <c r="D369" s="41" t="s">
        <v>424</v>
      </c>
      <c r="E369" s="26">
        <v>334000</v>
      </c>
      <c r="F369" s="296" t="s">
        <v>1693</v>
      </c>
      <c r="G369" s="216"/>
      <c r="H369" s="216"/>
    </row>
    <row r="370" spans="1:8" s="225" customFormat="1" ht="15.75">
      <c r="A370" s="13">
        <v>303</v>
      </c>
      <c r="B370" s="199" t="s">
        <v>1757</v>
      </c>
      <c r="C370" s="41" t="s">
        <v>141</v>
      </c>
      <c r="D370" s="41" t="s">
        <v>424</v>
      </c>
      <c r="E370" s="26">
        <v>414000</v>
      </c>
      <c r="F370" s="296"/>
      <c r="G370" s="216"/>
      <c r="H370" s="216"/>
    </row>
    <row r="371" spans="1:8" s="225" customFormat="1" ht="15.75">
      <c r="A371" s="13">
        <v>304</v>
      </c>
      <c r="B371" s="199" t="s">
        <v>1758</v>
      </c>
      <c r="C371" s="41" t="s">
        <v>694</v>
      </c>
      <c r="D371" s="41" t="s">
        <v>413</v>
      </c>
      <c r="E371" s="26">
        <v>1496000</v>
      </c>
      <c r="F371" s="296"/>
      <c r="G371" s="216"/>
      <c r="H371" s="216"/>
    </row>
    <row r="372" spans="1:8" s="225" customFormat="1" ht="15.75">
      <c r="A372" s="13">
        <v>305</v>
      </c>
      <c r="B372" s="199" t="s">
        <v>1759</v>
      </c>
      <c r="C372" s="41" t="s">
        <v>694</v>
      </c>
      <c r="D372" s="41" t="s">
        <v>413</v>
      </c>
      <c r="E372" s="26">
        <v>1980000</v>
      </c>
      <c r="F372" s="296"/>
      <c r="G372" s="216"/>
      <c r="H372" s="216"/>
    </row>
    <row r="373" spans="1:8" s="225" customFormat="1" ht="15.75">
      <c r="A373" s="13">
        <v>306</v>
      </c>
      <c r="B373" s="199" t="s">
        <v>134</v>
      </c>
      <c r="C373" s="41" t="s">
        <v>694</v>
      </c>
      <c r="D373" s="41" t="s">
        <v>413</v>
      </c>
      <c r="E373" s="26">
        <v>1030000</v>
      </c>
      <c r="F373" s="296"/>
      <c r="G373" s="216"/>
      <c r="H373" s="216"/>
    </row>
    <row r="374" spans="1:8" s="225" customFormat="1" ht="15.75">
      <c r="A374" s="13">
        <v>307</v>
      </c>
      <c r="B374" s="199" t="s">
        <v>1760</v>
      </c>
      <c r="C374" s="41" t="s">
        <v>694</v>
      </c>
      <c r="D374" s="41" t="s">
        <v>413</v>
      </c>
      <c r="E374" s="26">
        <v>1426000</v>
      </c>
      <c r="F374" s="296"/>
      <c r="G374" s="216"/>
      <c r="H374" s="216"/>
    </row>
    <row r="375" spans="1:8" s="225" customFormat="1" ht="15.75">
      <c r="A375" s="13">
        <v>308</v>
      </c>
      <c r="B375" s="199" t="s">
        <v>1761</v>
      </c>
      <c r="C375" s="41" t="s">
        <v>694</v>
      </c>
      <c r="D375" s="41" t="s">
        <v>413</v>
      </c>
      <c r="E375" s="26">
        <v>2376000</v>
      </c>
      <c r="F375" s="296"/>
      <c r="G375" s="216"/>
      <c r="H375" s="216"/>
    </row>
    <row r="376" spans="1:8" s="225" customFormat="1" ht="15.75">
      <c r="A376" s="13">
        <v>309</v>
      </c>
      <c r="B376" s="199" t="s">
        <v>1677</v>
      </c>
      <c r="C376" s="41" t="s">
        <v>694</v>
      </c>
      <c r="D376" s="41" t="s">
        <v>413</v>
      </c>
      <c r="E376" s="26">
        <v>1588000</v>
      </c>
      <c r="F376" s="296"/>
      <c r="G376" s="216"/>
      <c r="H376" s="216"/>
    </row>
    <row r="377" spans="1:8" s="225" customFormat="1" ht="15.75">
      <c r="A377" s="13">
        <v>310</v>
      </c>
      <c r="B377" s="199" t="s">
        <v>1762</v>
      </c>
      <c r="C377" s="41" t="s">
        <v>694</v>
      </c>
      <c r="D377" s="41" t="s">
        <v>413</v>
      </c>
      <c r="E377" s="26">
        <v>2772000</v>
      </c>
      <c r="F377" s="296"/>
      <c r="G377" s="216"/>
      <c r="H377" s="216"/>
    </row>
    <row r="378" spans="1:8" s="225" customFormat="1" ht="15.75">
      <c r="A378" s="13">
        <v>311</v>
      </c>
      <c r="B378" s="199" t="s">
        <v>1679</v>
      </c>
      <c r="C378" s="41" t="s">
        <v>694</v>
      </c>
      <c r="D378" s="41" t="s">
        <v>413</v>
      </c>
      <c r="E378" s="26">
        <v>2138000</v>
      </c>
      <c r="F378" s="296"/>
      <c r="G378" s="216"/>
      <c r="H378" s="216"/>
    </row>
    <row r="379" spans="1:8" s="225" customFormat="1" ht="15.75">
      <c r="A379" s="13">
        <v>312</v>
      </c>
      <c r="B379" s="199" t="s">
        <v>1680</v>
      </c>
      <c r="C379" s="41" t="s">
        <v>694</v>
      </c>
      <c r="D379" s="41" t="s">
        <v>413</v>
      </c>
      <c r="E379" s="26">
        <v>616000</v>
      </c>
      <c r="F379" s="296"/>
      <c r="G379" s="216"/>
      <c r="H379" s="216"/>
    </row>
    <row r="380" spans="1:8" s="225" customFormat="1" ht="15.75">
      <c r="A380" s="13">
        <v>313</v>
      </c>
      <c r="B380" s="199" t="s">
        <v>1681</v>
      </c>
      <c r="C380" s="41" t="s">
        <v>141</v>
      </c>
      <c r="D380" s="41" t="s">
        <v>424</v>
      </c>
      <c r="E380" s="26">
        <v>231000</v>
      </c>
      <c r="F380" s="296"/>
      <c r="G380" s="216"/>
      <c r="H380" s="216"/>
    </row>
    <row r="381" spans="1:11" s="225" customFormat="1" ht="15.75" customHeight="1">
      <c r="A381" s="220" t="s">
        <v>301</v>
      </c>
      <c r="B381" s="253" t="s">
        <v>1675</v>
      </c>
      <c r="C381" s="127"/>
      <c r="D381" s="127"/>
      <c r="E381" s="128"/>
      <c r="F381" s="115"/>
      <c r="G381" s="216"/>
      <c r="H381" s="213"/>
      <c r="K381" s="226"/>
    </row>
    <row r="382" spans="1:8" s="225" customFormat="1" ht="15.75">
      <c r="A382" s="13">
        <v>314</v>
      </c>
      <c r="B382" s="199" t="s">
        <v>1682</v>
      </c>
      <c r="C382" s="41" t="s">
        <v>141</v>
      </c>
      <c r="D382" s="41" t="s">
        <v>424</v>
      </c>
      <c r="E382" s="26">
        <v>305000</v>
      </c>
      <c r="F382" s="286" t="s">
        <v>1694</v>
      </c>
      <c r="G382" s="216"/>
      <c r="H382" s="216"/>
    </row>
    <row r="383" spans="1:8" s="225" customFormat="1" ht="15.75">
      <c r="A383" s="13">
        <v>315</v>
      </c>
      <c r="B383" s="199" t="s">
        <v>1683</v>
      </c>
      <c r="C383" s="41" t="s">
        <v>694</v>
      </c>
      <c r="D383" s="41" t="s">
        <v>413</v>
      </c>
      <c r="E383" s="26">
        <v>1987000</v>
      </c>
      <c r="F383" s="286"/>
      <c r="G383" s="216"/>
      <c r="H383" s="216"/>
    </row>
    <row r="384" spans="1:8" s="225" customFormat="1" ht="15.75">
      <c r="A384" s="13">
        <v>316</v>
      </c>
      <c r="B384" s="199" t="s">
        <v>1684</v>
      </c>
      <c r="C384" s="41" t="s">
        <v>694</v>
      </c>
      <c r="D384" s="41" t="s">
        <v>413</v>
      </c>
      <c r="E384" s="26">
        <v>856000</v>
      </c>
      <c r="F384" s="286"/>
      <c r="G384" s="216"/>
      <c r="H384" s="216"/>
    </row>
    <row r="385" spans="1:8" s="225" customFormat="1" ht="15.75">
      <c r="A385" s="13">
        <v>317</v>
      </c>
      <c r="B385" s="199" t="s">
        <v>1685</v>
      </c>
      <c r="C385" s="41" t="s">
        <v>694</v>
      </c>
      <c r="D385" s="41" t="s">
        <v>413</v>
      </c>
      <c r="E385" s="26">
        <v>682000</v>
      </c>
      <c r="F385" s="286"/>
      <c r="G385" s="216"/>
      <c r="H385" s="216"/>
    </row>
    <row r="386" spans="1:8" s="225" customFormat="1" ht="15.75">
      <c r="A386" s="13">
        <v>318</v>
      </c>
      <c r="B386" s="199" t="s">
        <v>1686</v>
      </c>
      <c r="C386" s="41" t="s">
        <v>694</v>
      </c>
      <c r="D386" s="41" t="s">
        <v>413</v>
      </c>
      <c r="E386" s="26">
        <v>2428000</v>
      </c>
      <c r="F386" s="286"/>
      <c r="G386" s="216"/>
      <c r="H386" s="216"/>
    </row>
    <row r="387" spans="1:8" s="225" customFormat="1" ht="15.75">
      <c r="A387" s="13">
        <v>319</v>
      </c>
      <c r="B387" s="199" t="s">
        <v>1687</v>
      </c>
      <c r="C387" s="41" t="s">
        <v>694</v>
      </c>
      <c r="D387" s="41" t="s">
        <v>413</v>
      </c>
      <c r="E387" s="26">
        <v>2103000</v>
      </c>
      <c r="F387" s="286"/>
      <c r="G387" s="216"/>
      <c r="H387" s="216"/>
    </row>
    <row r="388" spans="1:8" s="225" customFormat="1" ht="15.75">
      <c r="A388" s="13">
        <v>320</v>
      </c>
      <c r="B388" s="199" t="s">
        <v>1688</v>
      </c>
      <c r="C388" s="41" t="s">
        <v>694</v>
      </c>
      <c r="D388" s="41" t="s">
        <v>413</v>
      </c>
      <c r="E388" s="26">
        <v>1726000</v>
      </c>
      <c r="F388" s="286"/>
      <c r="G388" s="216"/>
      <c r="H388" s="216"/>
    </row>
    <row r="389" spans="1:8" s="225" customFormat="1" ht="15.75">
      <c r="A389" s="13">
        <v>321</v>
      </c>
      <c r="B389" s="199" t="s">
        <v>1689</v>
      </c>
      <c r="C389" s="41" t="s">
        <v>694</v>
      </c>
      <c r="D389" s="41" t="s">
        <v>413</v>
      </c>
      <c r="E389" s="26">
        <v>2393000</v>
      </c>
      <c r="F389" s="286"/>
      <c r="G389" s="216"/>
      <c r="H389" s="216"/>
    </row>
    <row r="390" spans="1:8" s="225" customFormat="1" ht="15.75">
      <c r="A390" s="13">
        <v>322</v>
      </c>
      <c r="B390" s="199" t="s">
        <v>1690</v>
      </c>
      <c r="C390" s="41" t="s">
        <v>694</v>
      </c>
      <c r="D390" s="41" t="s">
        <v>413</v>
      </c>
      <c r="E390" s="26">
        <v>1392000</v>
      </c>
      <c r="F390" s="286"/>
      <c r="G390" s="216"/>
      <c r="H390" s="216"/>
    </row>
    <row r="391" spans="1:8" s="225" customFormat="1" ht="15.75">
      <c r="A391" s="13">
        <v>323</v>
      </c>
      <c r="B391" s="199" t="s">
        <v>1691</v>
      </c>
      <c r="C391" s="41" t="s">
        <v>694</v>
      </c>
      <c r="D391" s="41" t="s">
        <v>413</v>
      </c>
      <c r="E391" s="26">
        <v>2378000</v>
      </c>
      <c r="F391" s="286"/>
      <c r="G391" s="216"/>
      <c r="H391" s="216"/>
    </row>
    <row r="392" spans="1:8" s="225" customFormat="1" ht="24" customHeight="1">
      <c r="A392" s="13">
        <v>324</v>
      </c>
      <c r="B392" s="199" t="s">
        <v>1692</v>
      </c>
      <c r="C392" s="41" t="s">
        <v>1446</v>
      </c>
      <c r="D392" s="41" t="s">
        <v>413</v>
      </c>
      <c r="E392" s="26">
        <v>2973000</v>
      </c>
      <c r="F392" s="286"/>
      <c r="G392" s="216"/>
      <c r="H392" s="216"/>
    </row>
    <row r="393" spans="1:10" s="225" customFormat="1" ht="15.75">
      <c r="A393" s="138" t="s">
        <v>295</v>
      </c>
      <c r="B393" s="285" t="s">
        <v>537</v>
      </c>
      <c r="C393" s="285"/>
      <c r="D393" s="285"/>
      <c r="E393" s="285"/>
      <c r="F393" s="285"/>
      <c r="G393" s="216"/>
      <c r="H393" s="213"/>
      <c r="J393" s="231"/>
    </row>
    <row r="394" spans="1:8" s="225" customFormat="1" ht="15.75">
      <c r="A394" s="13">
        <v>325</v>
      </c>
      <c r="B394" s="11" t="s">
        <v>170</v>
      </c>
      <c r="C394" s="7"/>
      <c r="D394" s="7" t="s">
        <v>312</v>
      </c>
      <c r="E394" s="19">
        <v>18000</v>
      </c>
      <c r="F394" s="33" t="s">
        <v>615</v>
      </c>
      <c r="G394" s="216"/>
      <c r="H394" s="216"/>
    </row>
    <row r="395" spans="1:8" s="225" customFormat="1" ht="15.75">
      <c r="A395" s="13">
        <v>326</v>
      </c>
      <c r="B395" s="11" t="s">
        <v>538</v>
      </c>
      <c r="C395" s="7"/>
      <c r="D395" s="7" t="s">
        <v>312</v>
      </c>
      <c r="E395" s="19">
        <v>45000</v>
      </c>
      <c r="F395" s="33" t="s">
        <v>615</v>
      </c>
      <c r="G395" s="216"/>
      <c r="H395" s="216"/>
    </row>
    <row r="396" spans="1:8" s="225" customFormat="1" ht="15.75">
      <c r="A396" s="13">
        <v>327</v>
      </c>
      <c r="B396" s="11" t="s">
        <v>539</v>
      </c>
      <c r="C396" s="7"/>
      <c r="D396" s="7" t="s">
        <v>312</v>
      </c>
      <c r="E396" s="19">
        <v>17500</v>
      </c>
      <c r="F396" s="33" t="s">
        <v>615</v>
      </c>
      <c r="G396" s="216"/>
      <c r="H396" s="216"/>
    </row>
    <row r="397" spans="1:10" s="225" customFormat="1" ht="15.75">
      <c r="A397" s="138" t="s">
        <v>526</v>
      </c>
      <c r="B397" s="285" t="s">
        <v>296</v>
      </c>
      <c r="C397" s="285"/>
      <c r="D397" s="285"/>
      <c r="E397" s="285"/>
      <c r="F397" s="285"/>
      <c r="G397" s="216"/>
      <c r="H397" s="213"/>
      <c r="J397" s="231"/>
    </row>
    <row r="398" spans="1:8" s="225" customFormat="1" ht="15.75">
      <c r="A398" s="13">
        <v>328</v>
      </c>
      <c r="B398" s="11" t="s">
        <v>297</v>
      </c>
      <c r="C398" s="7" t="s">
        <v>172</v>
      </c>
      <c r="D398" s="7" t="s">
        <v>605</v>
      </c>
      <c r="E398" s="19">
        <v>7500</v>
      </c>
      <c r="F398" s="33" t="s">
        <v>615</v>
      </c>
      <c r="G398" s="216"/>
      <c r="H398" s="216"/>
    </row>
    <row r="399" spans="1:8" s="225" customFormat="1" ht="15.75">
      <c r="A399" s="13">
        <v>329</v>
      </c>
      <c r="B399" s="11" t="s">
        <v>297</v>
      </c>
      <c r="C399" s="7" t="s">
        <v>173</v>
      </c>
      <c r="D399" s="7" t="s">
        <v>605</v>
      </c>
      <c r="E399" s="19">
        <v>7000</v>
      </c>
      <c r="F399" s="33" t="s">
        <v>615</v>
      </c>
      <c r="G399" s="216"/>
      <c r="H399" s="216"/>
    </row>
    <row r="400" spans="1:8" s="225" customFormat="1" ht="15.75">
      <c r="A400" s="13">
        <v>330</v>
      </c>
      <c r="B400" s="11" t="s">
        <v>298</v>
      </c>
      <c r="C400" s="7" t="s">
        <v>174</v>
      </c>
      <c r="D400" s="7" t="s">
        <v>605</v>
      </c>
      <c r="E400" s="19">
        <v>7000</v>
      </c>
      <c r="F400" s="33" t="s">
        <v>615</v>
      </c>
      <c r="G400" s="216"/>
      <c r="H400" s="216"/>
    </row>
    <row r="401" spans="1:8" s="225" customFormat="1" ht="15.75">
      <c r="A401" s="13">
        <v>331</v>
      </c>
      <c r="B401" s="11" t="s">
        <v>299</v>
      </c>
      <c r="C401" s="7" t="s">
        <v>175</v>
      </c>
      <c r="D401" s="7" t="s">
        <v>605</v>
      </c>
      <c r="E401" s="19">
        <v>4500</v>
      </c>
      <c r="F401" s="33" t="s">
        <v>615</v>
      </c>
      <c r="G401" s="216"/>
      <c r="H401" s="216"/>
    </row>
    <row r="402" spans="1:8" s="225" customFormat="1" ht="15.75">
      <c r="A402" s="13">
        <v>332</v>
      </c>
      <c r="B402" s="11" t="s">
        <v>299</v>
      </c>
      <c r="C402" s="7" t="s">
        <v>176</v>
      </c>
      <c r="D402" s="7" t="s">
        <v>605</v>
      </c>
      <c r="E402" s="19">
        <v>5000</v>
      </c>
      <c r="F402" s="33" t="s">
        <v>615</v>
      </c>
      <c r="G402" s="216"/>
      <c r="H402" s="216"/>
    </row>
    <row r="403" spans="1:8" s="225" customFormat="1" ht="15.75">
      <c r="A403" s="13">
        <v>333</v>
      </c>
      <c r="B403" s="11" t="s">
        <v>300</v>
      </c>
      <c r="C403" s="7" t="s">
        <v>177</v>
      </c>
      <c r="D403" s="7" t="s">
        <v>605</v>
      </c>
      <c r="E403" s="19">
        <v>7000</v>
      </c>
      <c r="F403" s="33" t="s">
        <v>615</v>
      </c>
      <c r="G403" s="216"/>
      <c r="H403" s="216"/>
    </row>
    <row r="404" spans="1:8" s="225" customFormat="1" ht="15.75">
      <c r="A404" s="13">
        <v>334</v>
      </c>
      <c r="B404" s="11" t="s">
        <v>583</v>
      </c>
      <c r="C404" s="7" t="s">
        <v>178</v>
      </c>
      <c r="D404" s="7" t="s">
        <v>605</v>
      </c>
      <c r="E404" s="19">
        <v>7000</v>
      </c>
      <c r="F404" s="33" t="s">
        <v>615</v>
      </c>
      <c r="G404" s="216"/>
      <c r="H404" s="216"/>
    </row>
    <row r="405" spans="1:8" s="225" customFormat="1" ht="15.75">
      <c r="A405" s="13">
        <v>335</v>
      </c>
      <c r="B405" s="11" t="s">
        <v>171</v>
      </c>
      <c r="C405" s="7" t="s">
        <v>178</v>
      </c>
      <c r="D405" s="7" t="s">
        <v>605</v>
      </c>
      <c r="E405" s="19">
        <v>6500</v>
      </c>
      <c r="F405" s="33" t="s">
        <v>615</v>
      </c>
      <c r="G405" s="216"/>
      <c r="H405" s="216"/>
    </row>
    <row r="406" spans="1:10" s="225" customFormat="1" ht="15.75">
      <c r="A406" s="138" t="s">
        <v>527</v>
      </c>
      <c r="B406" s="285" t="s">
        <v>387</v>
      </c>
      <c r="C406" s="285"/>
      <c r="D406" s="285"/>
      <c r="E406" s="285"/>
      <c r="F406" s="285"/>
      <c r="G406" s="216"/>
      <c r="H406" s="213"/>
      <c r="J406" s="231"/>
    </row>
    <row r="407" spans="1:8" s="225" customFormat="1" ht="15.75">
      <c r="A407" s="13">
        <v>336</v>
      </c>
      <c r="B407" s="11" t="s">
        <v>10</v>
      </c>
      <c r="C407" s="7" t="s">
        <v>250</v>
      </c>
      <c r="D407" s="7" t="s">
        <v>312</v>
      </c>
      <c r="E407" s="19">
        <v>41000</v>
      </c>
      <c r="F407" s="34"/>
      <c r="G407" s="216"/>
      <c r="H407" s="216"/>
    </row>
    <row r="408" spans="1:8" s="225" customFormat="1" ht="15.75">
      <c r="A408" s="13">
        <v>337</v>
      </c>
      <c r="B408" s="11" t="s">
        <v>11</v>
      </c>
      <c r="C408" s="7" t="s">
        <v>250</v>
      </c>
      <c r="D408" s="7" t="s">
        <v>312</v>
      </c>
      <c r="E408" s="19">
        <v>22000</v>
      </c>
      <c r="F408" s="33" t="s">
        <v>263</v>
      </c>
      <c r="G408" s="216"/>
      <c r="H408" s="216"/>
    </row>
    <row r="409" spans="1:8" s="225" customFormat="1" ht="15.75">
      <c r="A409" s="13">
        <v>338</v>
      </c>
      <c r="B409" s="11" t="s">
        <v>709</v>
      </c>
      <c r="C409" s="7" t="s">
        <v>508</v>
      </c>
      <c r="D409" s="7" t="s">
        <v>312</v>
      </c>
      <c r="E409" s="19">
        <v>16000</v>
      </c>
      <c r="F409" s="33" t="s">
        <v>263</v>
      </c>
      <c r="G409" s="216"/>
      <c r="H409" s="216"/>
    </row>
    <row r="410" spans="1:8" s="225" customFormat="1" ht="15.75">
      <c r="A410" s="13">
        <v>339</v>
      </c>
      <c r="B410" s="11" t="s">
        <v>710</v>
      </c>
      <c r="C410" s="7" t="s">
        <v>725</v>
      </c>
      <c r="D410" s="7" t="s">
        <v>415</v>
      </c>
      <c r="E410" s="19">
        <v>45000</v>
      </c>
      <c r="F410" s="33" t="s">
        <v>263</v>
      </c>
      <c r="G410" s="216"/>
      <c r="H410" s="216"/>
    </row>
    <row r="411" spans="1:8" s="225" customFormat="1" ht="15.75">
      <c r="A411" s="13">
        <v>340</v>
      </c>
      <c r="B411" s="11" t="s">
        <v>711</v>
      </c>
      <c r="C411" s="7" t="s">
        <v>251</v>
      </c>
      <c r="D411" s="7" t="s">
        <v>252</v>
      </c>
      <c r="E411" s="19">
        <v>11000</v>
      </c>
      <c r="F411" s="33" t="s">
        <v>263</v>
      </c>
      <c r="G411" s="216"/>
      <c r="H411" s="216"/>
    </row>
    <row r="412" spans="1:8" s="225" customFormat="1" ht="15.75">
      <c r="A412" s="13">
        <v>341</v>
      </c>
      <c r="B412" s="11" t="s">
        <v>1177</v>
      </c>
      <c r="C412" s="7" t="s">
        <v>512</v>
      </c>
      <c r="D412" s="7" t="s">
        <v>403</v>
      </c>
      <c r="E412" s="19">
        <v>7700</v>
      </c>
      <c r="F412" s="33" t="s">
        <v>263</v>
      </c>
      <c r="G412" s="216"/>
      <c r="H412" s="216"/>
    </row>
    <row r="413" spans="1:8" s="225" customFormat="1" ht="15.75">
      <c r="A413" s="13">
        <v>342</v>
      </c>
      <c r="B413" s="11" t="s">
        <v>293</v>
      </c>
      <c r="C413" s="10"/>
      <c r="D413" s="7" t="s">
        <v>312</v>
      </c>
      <c r="E413" s="19">
        <v>20000</v>
      </c>
      <c r="F413" s="33" t="s">
        <v>263</v>
      </c>
      <c r="G413" s="216"/>
      <c r="H413" s="216"/>
    </row>
    <row r="414" spans="1:8" s="225" customFormat="1" ht="15.75">
      <c r="A414" s="13">
        <v>343</v>
      </c>
      <c r="B414" s="11" t="s">
        <v>292</v>
      </c>
      <c r="C414" s="7"/>
      <c r="D414" s="7" t="s">
        <v>311</v>
      </c>
      <c r="E414" s="19">
        <v>33000</v>
      </c>
      <c r="F414" s="33" t="s">
        <v>263</v>
      </c>
      <c r="G414" s="216"/>
      <c r="H414" s="216"/>
    </row>
    <row r="415" spans="1:8" s="225" customFormat="1" ht="15.75">
      <c r="A415" s="13">
        <v>344</v>
      </c>
      <c r="B415" s="11" t="s">
        <v>291</v>
      </c>
      <c r="C415" s="7"/>
      <c r="D415" s="7" t="s">
        <v>403</v>
      </c>
      <c r="E415" s="19">
        <v>7000</v>
      </c>
      <c r="F415" s="33" t="s">
        <v>263</v>
      </c>
      <c r="G415" s="216"/>
      <c r="H415" s="216"/>
    </row>
    <row r="416" spans="1:8" s="225" customFormat="1" ht="15.75">
      <c r="A416" s="13">
        <v>345</v>
      </c>
      <c r="B416" s="11" t="s">
        <v>858</v>
      </c>
      <c r="C416" s="7"/>
      <c r="D416" s="7" t="s">
        <v>607</v>
      </c>
      <c r="E416" s="19">
        <v>267000</v>
      </c>
      <c r="F416" s="286" t="s">
        <v>690</v>
      </c>
      <c r="G416" s="216"/>
      <c r="H416" s="216"/>
    </row>
    <row r="417" spans="1:8" s="225" customFormat="1" ht="15.75">
      <c r="A417" s="13">
        <v>346</v>
      </c>
      <c r="B417" s="11" t="s">
        <v>859</v>
      </c>
      <c r="C417" s="7"/>
      <c r="D417" s="7" t="s">
        <v>607</v>
      </c>
      <c r="E417" s="19">
        <v>350000</v>
      </c>
      <c r="F417" s="286"/>
      <c r="G417" s="216"/>
      <c r="H417" s="216"/>
    </row>
    <row r="418" spans="1:8" s="225" customFormat="1" ht="45">
      <c r="A418" s="13">
        <v>347</v>
      </c>
      <c r="B418" s="11" t="s">
        <v>649</v>
      </c>
      <c r="C418" s="7"/>
      <c r="D418" s="7" t="s">
        <v>311</v>
      </c>
      <c r="E418" s="19">
        <v>19000</v>
      </c>
      <c r="F418" s="286"/>
      <c r="G418" s="216"/>
      <c r="H418" s="216"/>
    </row>
    <row r="419" spans="1:8" s="225" customFormat="1" ht="45">
      <c r="A419" s="13">
        <v>348</v>
      </c>
      <c r="B419" s="11" t="s">
        <v>650</v>
      </c>
      <c r="C419" s="7"/>
      <c r="D419" s="7" t="s">
        <v>311</v>
      </c>
      <c r="E419" s="19">
        <v>22000</v>
      </c>
      <c r="F419" s="286"/>
      <c r="G419" s="216"/>
      <c r="H419" s="216"/>
    </row>
    <row r="420" spans="1:8" s="225" customFormat="1" ht="15.75">
      <c r="A420" s="13">
        <v>349</v>
      </c>
      <c r="B420" s="11" t="s">
        <v>651</v>
      </c>
      <c r="C420" s="7"/>
      <c r="D420" s="7" t="s">
        <v>403</v>
      </c>
      <c r="E420" s="19">
        <v>300000</v>
      </c>
      <c r="F420" s="286"/>
      <c r="G420" s="216"/>
      <c r="H420" s="216"/>
    </row>
    <row r="421" spans="1:8" s="225" customFormat="1" ht="15.75">
      <c r="A421" s="13">
        <v>350</v>
      </c>
      <c r="B421" s="11" t="s">
        <v>652</v>
      </c>
      <c r="C421" s="7"/>
      <c r="D421" s="7" t="s">
        <v>403</v>
      </c>
      <c r="E421" s="19">
        <v>17000</v>
      </c>
      <c r="F421" s="286"/>
      <c r="G421" s="216"/>
      <c r="H421" s="216"/>
    </row>
    <row r="422" spans="1:10" s="225" customFormat="1" ht="15.75" customHeight="1">
      <c r="A422" s="138" t="s">
        <v>528</v>
      </c>
      <c r="B422" s="285" t="s">
        <v>348</v>
      </c>
      <c r="C422" s="285"/>
      <c r="D422" s="285"/>
      <c r="E422" s="285"/>
      <c r="F422" s="285"/>
      <c r="G422" s="216"/>
      <c r="H422" s="213"/>
      <c r="J422" s="231"/>
    </row>
    <row r="423" spans="1:8" s="225" customFormat="1" ht="15.75">
      <c r="A423" s="13">
        <v>351</v>
      </c>
      <c r="B423" s="11" t="s">
        <v>507</v>
      </c>
      <c r="C423" s="7"/>
      <c r="D423" s="7" t="s">
        <v>403</v>
      </c>
      <c r="E423" s="19">
        <v>9500</v>
      </c>
      <c r="F423" s="33" t="s">
        <v>263</v>
      </c>
      <c r="G423" s="216"/>
      <c r="H423" s="216"/>
    </row>
    <row r="424" spans="1:8" s="225" customFormat="1" ht="15.75">
      <c r="A424" s="13">
        <v>352</v>
      </c>
      <c r="B424" s="11" t="s">
        <v>620</v>
      </c>
      <c r="C424" s="7"/>
      <c r="D424" s="7" t="s">
        <v>403</v>
      </c>
      <c r="E424" s="19">
        <v>25000</v>
      </c>
      <c r="F424" s="33" t="s">
        <v>263</v>
      </c>
      <c r="G424" s="216"/>
      <c r="H424" s="216"/>
    </row>
    <row r="425" spans="1:8" s="225" customFormat="1" ht="15.75">
      <c r="A425" s="13">
        <v>353</v>
      </c>
      <c r="B425" s="11" t="s">
        <v>621</v>
      </c>
      <c r="C425" s="7"/>
      <c r="D425" s="7" t="s">
        <v>403</v>
      </c>
      <c r="E425" s="19">
        <v>20000</v>
      </c>
      <c r="F425" s="33" t="s">
        <v>263</v>
      </c>
      <c r="G425" s="216"/>
      <c r="H425" s="216"/>
    </row>
    <row r="426" spans="1:8" s="225" customFormat="1" ht="15.75">
      <c r="A426" s="13">
        <v>354</v>
      </c>
      <c r="B426" s="11" t="s">
        <v>349</v>
      </c>
      <c r="C426" s="7"/>
      <c r="D426" s="7" t="s">
        <v>403</v>
      </c>
      <c r="E426" s="19">
        <v>42570</v>
      </c>
      <c r="F426" s="286" t="s">
        <v>355</v>
      </c>
      <c r="G426" s="216"/>
      <c r="H426" s="216"/>
    </row>
    <row r="427" spans="1:8" s="225" customFormat="1" ht="15.75">
      <c r="A427" s="13">
        <v>355</v>
      </c>
      <c r="B427" s="11" t="s">
        <v>350</v>
      </c>
      <c r="C427" s="7"/>
      <c r="D427" s="7" t="s">
        <v>403</v>
      </c>
      <c r="E427" s="19">
        <v>42570</v>
      </c>
      <c r="F427" s="286"/>
      <c r="G427" s="216"/>
      <c r="H427" s="216"/>
    </row>
    <row r="428" spans="1:8" s="225" customFormat="1" ht="15.75">
      <c r="A428" s="13">
        <v>356</v>
      </c>
      <c r="B428" s="11" t="s">
        <v>351</v>
      </c>
      <c r="C428" s="7"/>
      <c r="D428" s="7" t="s">
        <v>9</v>
      </c>
      <c r="E428" s="19">
        <v>2310</v>
      </c>
      <c r="F428" s="286"/>
      <c r="G428" s="216"/>
      <c r="H428" s="216"/>
    </row>
    <row r="429" spans="1:8" s="225" customFormat="1" ht="15.75">
      <c r="A429" s="13">
        <v>357</v>
      </c>
      <c r="B429" s="11" t="s">
        <v>352</v>
      </c>
      <c r="C429" s="7"/>
      <c r="D429" s="7" t="s">
        <v>9</v>
      </c>
      <c r="E429" s="19">
        <v>6600</v>
      </c>
      <c r="F429" s="286"/>
      <c r="G429" s="216"/>
      <c r="H429" s="216"/>
    </row>
    <row r="430" spans="1:8" s="225" customFormat="1" ht="15.75">
      <c r="A430" s="13">
        <v>358</v>
      </c>
      <c r="B430" s="11" t="s">
        <v>353</v>
      </c>
      <c r="C430" s="7"/>
      <c r="D430" s="7" t="s">
        <v>9</v>
      </c>
      <c r="E430" s="19">
        <v>12320</v>
      </c>
      <c r="F430" s="286"/>
      <c r="G430" s="216"/>
      <c r="H430" s="216"/>
    </row>
    <row r="431" spans="1:8" s="225" customFormat="1" ht="15.75">
      <c r="A431" s="13">
        <v>359</v>
      </c>
      <c r="B431" s="11" t="s">
        <v>354</v>
      </c>
      <c r="C431" s="7"/>
      <c r="D431" s="7" t="s">
        <v>607</v>
      </c>
      <c r="E431" s="19">
        <v>10340</v>
      </c>
      <c r="F431" s="286"/>
      <c r="G431" s="216"/>
      <c r="H431" s="216"/>
    </row>
    <row r="432" spans="1:10" s="225" customFormat="1" ht="15.75">
      <c r="A432" s="138" t="s">
        <v>529</v>
      </c>
      <c r="B432" s="285" t="s">
        <v>17</v>
      </c>
      <c r="C432" s="285"/>
      <c r="D432" s="285"/>
      <c r="E432" s="285"/>
      <c r="F432" s="285"/>
      <c r="G432" s="216"/>
      <c r="H432" s="213"/>
      <c r="J432" s="231"/>
    </row>
    <row r="433" spans="1:8" s="225" customFormat="1" ht="15.75">
      <c r="A433" s="13">
        <v>360</v>
      </c>
      <c r="B433" s="11" t="s">
        <v>281</v>
      </c>
      <c r="C433" s="7"/>
      <c r="D433" s="7" t="s">
        <v>311</v>
      </c>
      <c r="E433" s="19">
        <v>9428.709677419354</v>
      </c>
      <c r="F433" s="33" t="s">
        <v>263</v>
      </c>
      <c r="G433" s="187">
        <v>8900</v>
      </c>
      <c r="H433" s="216">
        <v>528.7096774193542</v>
      </c>
    </row>
    <row r="434" spans="1:8" s="225" customFormat="1" ht="15.75">
      <c r="A434" s="13">
        <v>361</v>
      </c>
      <c r="B434" s="11" t="s">
        <v>1535</v>
      </c>
      <c r="C434" s="7" t="s">
        <v>1052</v>
      </c>
      <c r="D434" s="7" t="s">
        <v>311</v>
      </c>
      <c r="E434" s="19">
        <v>15561.935483870968</v>
      </c>
      <c r="F434" s="33" t="s">
        <v>263</v>
      </c>
      <c r="G434" s="187">
        <v>13966.129032258064</v>
      </c>
      <c r="H434" s="216">
        <v>1595.8064516129034</v>
      </c>
    </row>
    <row r="435" spans="1:8" s="225" customFormat="1" ht="15.75">
      <c r="A435" s="13">
        <v>362</v>
      </c>
      <c r="B435" s="11" t="s">
        <v>1535</v>
      </c>
      <c r="C435" s="7" t="s">
        <v>1053</v>
      </c>
      <c r="D435" s="7" t="s">
        <v>311</v>
      </c>
      <c r="E435" s="19">
        <v>16261.935483870968</v>
      </c>
      <c r="F435" s="33" t="s">
        <v>263</v>
      </c>
      <c r="G435" s="187">
        <v>14666.129032258064</v>
      </c>
      <c r="H435" s="216">
        <v>1595.8064516129034</v>
      </c>
    </row>
    <row r="436" spans="1:8" s="225" customFormat="1" ht="15.75">
      <c r="A436" s="13">
        <v>363</v>
      </c>
      <c r="B436" s="11" t="s">
        <v>1536</v>
      </c>
      <c r="C436" s="10"/>
      <c r="D436" s="7" t="s">
        <v>311</v>
      </c>
      <c r="E436" s="19">
        <v>11014.516129032258</v>
      </c>
      <c r="F436" s="33" t="s">
        <v>263</v>
      </c>
      <c r="G436" s="187">
        <v>9673.548387096775</v>
      </c>
      <c r="H436" s="216">
        <v>1340.967741935483</v>
      </c>
    </row>
    <row r="437" spans="1:10" s="225" customFormat="1" ht="15.75" customHeight="1">
      <c r="A437" s="138" t="s">
        <v>531</v>
      </c>
      <c r="B437" s="285" t="s">
        <v>664</v>
      </c>
      <c r="C437" s="285"/>
      <c r="D437" s="285"/>
      <c r="E437" s="285"/>
      <c r="F437" s="285"/>
      <c r="G437" s="216"/>
      <c r="H437" s="213"/>
      <c r="J437" s="231"/>
    </row>
    <row r="438" spans="1:11" s="225" customFormat="1" ht="15.75">
      <c r="A438" s="220" t="s">
        <v>375</v>
      </c>
      <c r="B438" s="284" t="s">
        <v>50</v>
      </c>
      <c r="C438" s="284"/>
      <c r="D438" s="284"/>
      <c r="E438" s="284"/>
      <c r="F438" s="286" t="s">
        <v>1408</v>
      </c>
      <c r="G438" s="216"/>
      <c r="H438" s="213"/>
      <c r="K438" s="226"/>
    </row>
    <row r="439" spans="1:8" s="225" customFormat="1" ht="15.75">
      <c r="A439" s="14">
        <v>1</v>
      </c>
      <c r="B439" s="287" t="s">
        <v>665</v>
      </c>
      <c r="C439" s="287"/>
      <c r="D439" s="7"/>
      <c r="E439" s="8"/>
      <c r="F439" s="286"/>
      <c r="G439" s="216"/>
      <c r="H439" s="213"/>
    </row>
    <row r="440" spans="1:8" s="225" customFormat="1" ht="15.75">
      <c r="A440" s="13">
        <v>364</v>
      </c>
      <c r="B440" s="290" t="s">
        <v>672</v>
      </c>
      <c r="C440" s="290"/>
      <c r="D440" s="7" t="s">
        <v>602</v>
      </c>
      <c r="E440" s="19">
        <v>190000</v>
      </c>
      <c r="F440" s="286"/>
      <c r="G440" s="105"/>
      <c r="H440" s="216"/>
    </row>
    <row r="441" spans="1:8" s="225" customFormat="1" ht="15.75">
      <c r="A441" s="13">
        <v>365</v>
      </c>
      <c r="B441" s="290" t="s">
        <v>673</v>
      </c>
      <c r="C441" s="290"/>
      <c r="D441" s="7" t="s">
        <v>602</v>
      </c>
      <c r="E441" s="19">
        <v>215000</v>
      </c>
      <c r="F441" s="286"/>
      <c r="G441" s="105"/>
      <c r="H441" s="216"/>
    </row>
    <row r="442" spans="1:8" s="225" customFormat="1" ht="15.75">
      <c r="A442" s="14">
        <v>2</v>
      </c>
      <c r="B442" s="287" t="s">
        <v>666</v>
      </c>
      <c r="C442" s="287"/>
      <c r="D442" s="7"/>
      <c r="E442" s="8"/>
      <c r="F442" s="286"/>
      <c r="G442" s="216"/>
      <c r="H442" s="213"/>
    </row>
    <row r="443" spans="1:8" s="225" customFormat="1" ht="15.75">
      <c r="A443" s="13">
        <v>366</v>
      </c>
      <c r="B443" s="290" t="s">
        <v>672</v>
      </c>
      <c r="C443" s="290"/>
      <c r="D443" s="7" t="s">
        <v>602</v>
      </c>
      <c r="E443" s="19">
        <v>220000</v>
      </c>
      <c r="F443" s="286"/>
      <c r="G443" s="105"/>
      <c r="H443" s="216"/>
    </row>
    <row r="444" spans="1:8" s="225" customFormat="1" ht="15.75">
      <c r="A444" s="13">
        <v>367</v>
      </c>
      <c r="B444" s="290" t="s">
        <v>673</v>
      </c>
      <c r="C444" s="290"/>
      <c r="D444" s="7" t="s">
        <v>602</v>
      </c>
      <c r="E444" s="19">
        <v>245000</v>
      </c>
      <c r="F444" s="286"/>
      <c r="G444" s="105"/>
      <c r="H444" s="216"/>
    </row>
    <row r="445" spans="1:8" s="225" customFormat="1" ht="15.75">
      <c r="A445" s="14">
        <v>3</v>
      </c>
      <c r="B445" s="287" t="s">
        <v>667</v>
      </c>
      <c r="C445" s="287"/>
      <c r="D445" s="7"/>
      <c r="E445" s="8"/>
      <c r="F445" s="286"/>
      <c r="G445" s="216"/>
      <c r="H445" s="213"/>
    </row>
    <row r="446" spans="1:8" s="225" customFormat="1" ht="15.75">
      <c r="A446" s="13">
        <v>368</v>
      </c>
      <c r="B446" s="290" t="s">
        <v>672</v>
      </c>
      <c r="C446" s="290"/>
      <c r="D446" s="7" t="s">
        <v>602</v>
      </c>
      <c r="E446" s="19">
        <v>300000</v>
      </c>
      <c r="F446" s="286"/>
      <c r="G446" s="105"/>
      <c r="H446" s="216"/>
    </row>
    <row r="447" spans="1:8" s="225" customFormat="1" ht="15.75">
      <c r="A447" s="13">
        <v>369</v>
      </c>
      <c r="B447" s="290" t="s">
        <v>673</v>
      </c>
      <c r="C447" s="290"/>
      <c r="D447" s="7" t="s">
        <v>602</v>
      </c>
      <c r="E447" s="19">
        <v>360000</v>
      </c>
      <c r="F447" s="286"/>
      <c r="G447" s="105"/>
      <c r="H447" s="216"/>
    </row>
    <row r="448" spans="1:8" s="225" customFormat="1" ht="16.5" customHeight="1">
      <c r="A448" s="14">
        <v>4</v>
      </c>
      <c r="B448" s="291" t="s">
        <v>671</v>
      </c>
      <c r="C448" s="291"/>
      <c r="D448" s="7"/>
      <c r="E448" s="8"/>
      <c r="F448" s="286"/>
      <c r="G448" s="216"/>
      <c r="H448" s="213"/>
    </row>
    <row r="449" spans="1:8" s="225" customFormat="1" ht="15.75">
      <c r="A449" s="13">
        <v>370</v>
      </c>
      <c r="B449" s="290" t="s">
        <v>672</v>
      </c>
      <c r="C449" s="290"/>
      <c r="D449" s="7" t="s">
        <v>602</v>
      </c>
      <c r="E449" s="19">
        <v>530000</v>
      </c>
      <c r="F449" s="286"/>
      <c r="G449" s="105"/>
      <c r="H449" s="216"/>
    </row>
    <row r="450" spans="1:8" s="225" customFormat="1" ht="14.25" customHeight="1">
      <c r="A450" s="13">
        <v>371</v>
      </c>
      <c r="B450" s="290" t="s">
        <v>673</v>
      </c>
      <c r="C450" s="290"/>
      <c r="D450" s="7" t="s">
        <v>602</v>
      </c>
      <c r="E450" s="19">
        <v>580000</v>
      </c>
      <c r="F450" s="286"/>
      <c r="G450" s="105"/>
      <c r="H450" s="216"/>
    </row>
    <row r="451" spans="1:8" s="225" customFormat="1" ht="15.75">
      <c r="A451" s="14">
        <v>5</v>
      </c>
      <c r="B451" s="291" t="s">
        <v>27</v>
      </c>
      <c r="C451" s="291"/>
      <c r="D451" s="7"/>
      <c r="E451" s="8"/>
      <c r="F451" s="286"/>
      <c r="G451" s="216"/>
      <c r="H451" s="213"/>
    </row>
    <row r="452" spans="1:8" s="225" customFormat="1" ht="15.75">
      <c r="A452" s="13">
        <v>372</v>
      </c>
      <c r="B452" s="290" t="s">
        <v>672</v>
      </c>
      <c r="C452" s="290"/>
      <c r="D452" s="7" t="s">
        <v>602</v>
      </c>
      <c r="E452" s="19">
        <v>705000</v>
      </c>
      <c r="F452" s="286"/>
      <c r="G452" s="105"/>
      <c r="H452" s="216"/>
    </row>
    <row r="453" spans="1:8" s="225" customFormat="1" ht="15.75">
      <c r="A453" s="13">
        <v>373</v>
      </c>
      <c r="B453" s="290" t="s">
        <v>673</v>
      </c>
      <c r="C453" s="290"/>
      <c r="D453" s="7" t="s">
        <v>602</v>
      </c>
      <c r="E453" s="19">
        <v>830000</v>
      </c>
      <c r="F453" s="286"/>
      <c r="G453" s="105"/>
      <c r="H453" s="216"/>
    </row>
    <row r="454" spans="1:8" s="225" customFormat="1" ht="15.75">
      <c r="A454" s="14">
        <v>6</v>
      </c>
      <c r="B454" s="291" t="s">
        <v>28</v>
      </c>
      <c r="C454" s="291"/>
      <c r="D454" s="7"/>
      <c r="E454" s="8"/>
      <c r="F454" s="286"/>
      <c r="G454" s="216"/>
      <c r="H454" s="213"/>
    </row>
    <row r="455" spans="1:8" s="225" customFormat="1" ht="15.75">
      <c r="A455" s="13">
        <v>374</v>
      </c>
      <c r="B455" s="290" t="s">
        <v>672</v>
      </c>
      <c r="C455" s="290"/>
      <c r="D455" s="7" t="s">
        <v>602</v>
      </c>
      <c r="E455" s="19">
        <v>1200000</v>
      </c>
      <c r="F455" s="286"/>
      <c r="G455" s="105"/>
      <c r="H455" s="216"/>
    </row>
    <row r="456" spans="1:8" s="225" customFormat="1" ht="15.75">
      <c r="A456" s="13">
        <v>375</v>
      </c>
      <c r="B456" s="290" t="s">
        <v>673</v>
      </c>
      <c r="C456" s="290"/>
      <c r="D456" s="7" t="s">
        <v>602</v>
      </c>
      <c r="E456" s="19">
        <v>1300000</v>
      </c>
      <c r="F456" s="286"/>
      <c r="G456" s="105"/>
      <c r="H456" s="216"/>
    </row>
    <row r="457" spans="1:8" s="225" customFormat="1" ht="15.75">
      <c r="A457" s="14">
        <v>7</v>
      </c>
      <c r="B457" s="291" t="s">
        <v>581</v>
      </c>
      <c r="C457" s="291"/>
      <c r="D457" s="7"/>
      <c r="E457" s="8"/>
      <c r="F457" s="286"/>
      <c r="G457" s="216"/>
      <c r="H457" s="213"/>
    </row>
    <row r="458" spans="1:8" s="225" customFormat="1" ht="15.75">
      <c r="A458" s="13">
        <v>376</v>
      </c>
      <c r="B458" s="290" t="s">
        <v>672</v>
      </c>
      <c r="C458" s="290"/>
      <c r="D458" s="7" t="s">
        <v>602</v>
      </c>
      <c r="E458" s="19">
        <v>1950000</v>
      </c>
      <c r="F458" s="286"/>
      <c r="G458" s="105"/>
      <c r="H458" s="216"/>
    </row>
    <row r="459" spans="1:8" s="225" customFormat="1" ht="15.75">
      <c r="A459" s="13">
        <v>377</v>
      </c>
      <c r="B459" s="290" t="s">
        <v>673</v>
      </c>
      <c r="C459" s="290"/>
      <c r="D459" s="7" t="s">
        <v>602</v>
      </c>
      <c r="E459" s="19">
        <v>2250000</v>
      </c>
      <c r="F459" s="286"/>
      <c r="G459" s="105"/>
      <c r="H459" s="216"/>
    </row>
    <row r="460" spans="1:8" s="225" customFormat="1" ht="15.75">
      <c r="A460" s="14">
        <v>8</v>
      </c>
      <c r="B460" s="291" t="s">
        <v>29</v>
      </c>
      <c r="C460" s="291"/>
      <c r="D460" s="7"/>
      <c r="E460" s="8"/>
      <c r="F460" s="286"/>
      <c r="G460" s="216"/>
      <c r="H460" s="213"/>
    </row>
    <row r="461" spans="1:8" s="225" customFormat="1" ht="15.75">
      <c r="A461" s="13">
        <v>378</v>
      </c>
      <c r="B461" s="290" t="s">
        <v>672</v>
      </c>
      <c r="C461" s="290"/>
      <c r="D461" s="7" t="s">
        <v>602</v>
      </c>
      <c r="E461" s="19">
        <v>3183000</v>
      </c>
      <c r="F461" s="286"/>
      <c r="G461" s="216"/>
      <c r="H461" s="216"/>
    </row>
    <row r="462" spans="1:8" s="225" customFormat="1" ht="15.75">
      <c r="A462" s="13">
        <v>379</v>
      </c>
      <c r="B462" s="290" t="s">
        <v>673</v>
      </c>
      <c r="C462" s="290"/>
      <c r="D462" s="7" t="s">
        <v>602</v>
      </c>
      <c r="E462" s="19">
        <v>3464000</v>
      </c>
      <c r="F462" s="286"/>
      <c r="G462" s="216"/>
      <c r="H462" s="216"/>
    </row>
    <row r="463" spans="1:8" s="225" customFormat="1" ht="15.75">
      <c r="A463" s="14">
        <v>9</v>
      </c>
      <c r="B463" s="291" t="s">
        <v>30</v>
      </c>
      <c r="C463" s="291"/>
      <c r="D463" s="7"/>
      <c r="E463" s="8"/>
      <c r="F463" s="286"/>
      <c r="G463" s="216"/>
      <c r="H463" s="213"/>
    </row>
    <row r="464" spans="1:8" s="225" customFormat="1" ht="15.75">
      <c r="A464" s="13">
        <v>380</v>
      </c>
      <c r="B464" s="290" t="s">
        <v>672</v>
      </c>
      <c r="C464" s="290"/>
      <c r="D464" s="7" t="s">
        <v>602</v>
      </c>
      <c r="E464" s="19">
        <v>3586000</v>
      </c>
      <c r="F464" s="286"/>
      <c r="G464" s="216"/>
      <c r="H464" s="216"/>
    </row>
    <row r="465" spans="1:8" s="225" customFormat="1" ht="15.75">
      <c r="A465" s="13">
        <v>381</v>
      </c>
      <c r="B465" s="290" t="s">
        <v>673</v>
      </c>
      <c r="C465" s="290"/>
      <c r="D465" s="7" t="s">
        <v>602</v>
      </c>
      <c r="E465" s="19">
        <v>3965000</v>
      </c>
      <c r="F465" s="286"/>
      <c r="G465" s="216"/>
      <c r="H465" s="216"/>
    </row>
    <row r="466" spans="1:8" s="225" customFormat="1" ht="28.5" customHeight="1">
      <c r="A466" s="14">
        <v>10</v>
      </c>
      <c r="B466" s="291" t="s">
        <v>264</v>
      </c>
      <c r="C466" s="291"/>
      <c r="D466" s="291"/>
      <c r="E466" s="291"/>
      <c r="F466" s="286" t="s">
        <v>1612</v>
      </c>
      <c r="G466" s="216"/>
      <c r="H466" s="213"/>
    </row>
    <row r="467" spans="1:8" s="225" customFormat="1" ht="15.75">
      <c r="A467" s="13">
        <v>382</v>
      </c>
      <c r="B467" s="11" t="s">
        <v>591</v>
      </c>
      <c r="C467" s="11" t="s">
        <v>600</v>
      </c>
      <c r="D467" s="7" t="s">
        <v>602</v>
      </c>
      <c r="E467" s="19">
        <v>218000</v>
      </c>
      <c r="F467" s="286"/>
      <c r="G467" s="216"/>
      <c r="H467" s="216"/>
    </row>
    <row r="468" spans="1:8" s="225" customFormat="1" ht="15.75">
      <c r="A468" s="13">
        <v>383</v>
      </c>
      <c r="B468" s="11" t="s">
        <v>592</v>
      </c>
      <c r="C468" s="11" t="s">
        <v>600</v>
      </c>
      <c r="D468" s="7" t="s">
        <v>602</v>
      </c>
      <c r="E468" s="19">
        <v>265000</v>
      </c>
      <c r="F468" s="286"/>
      <c r="G468" s="216"/>
      <c r="H468" s="216"/>
    </row>
    <row r="469" spans="1:8" s="225" customFormat="1" ht="15.75">
      <c r="A469" s="13">
        <v>384</v>
      </c>
      <c r="B469" s="11" t="s">
        <v>593</v>
      </c>
      <c r="C469" s="11" t="s">
        <v>600</v>
      </c>
      <c r="D469" s="7" t="s">
        <v>602</v>
      </c>
      <c r="E469" s="19">
        <v>403000</v>
      </c>
      <c r="F469" s="286"/>
      <c r="G469" s="216"/>
      <c r="H469" s="216"/>
    </row>
    <row r="470" spans="1:8" s="225" customFormat="1" ht="15.75">
      <c r="A470" s="13">
        <v>385</v>
      </c>
      <c r="B470" s="11" t="s">
        <v>594</v>
      </c>
      <c r="C470" s="11" t="s">
        <v>600</v>
      </c>
      <c r="D470" s="7" t="s">
        <v>602</v>
      </c>
      <c r="E470" s="19">
        <v>719000</v>
      </c>
      <c r="F470" s="286"/>
      <c r="G470" s="216"/>
      <c r="H470" s="216"/>
    </row>
    <row r="471" spans="1:8" s="225" customFormat="1" ht="15.75">
      <c r="A471" s="13">
        <v>386</v>
      </c>
      <c r="B471" s="11" t="s">
        <v>595</v>
      </c>
      <c r="C471" s="11" t="s">
        <v>600</v>
      </c>
      <c r="D471" s="7" t="s">
        <v>602</v>
      </c>
      <c r="E471" s="19">
        <v>978000</v>
      </c>
      <c r="F471" s="286"/>
      <c r="G471" s="216"/>
      <c r="H471" s="216"/>
    </row>
    <row r="472" spans="1:8" s="225" customFormat="1" ht="15.75">
      <c r="A472" s="13">
        <v>387</v>
      </c>
      <c r="B472" s="11" t="s">
        <v>596</v>
      </c>
      <c r="C472" s="11" t="s">
        <v>600</v>
      </c>
      <c r="D472" s="7" t="s">
        <v>602</v>
      </c>
      <c r="E472" s="19">
        <v>1409000</v>
      </c>
      <c r="F472" s="286"/>
      <c r="G472" s="216"/>
      <c r="H472" s="216"/>
    </row>
    <row r="473" spans="1:8" s="225" customFormat="1" ht="15.75">
      <c r="A473" s="13">
        <v>388</v>
      </c>
      <c r="B473" s="11" t="s">
        <v>597</v>
      </c>
      <c r="C473" s="11" t="s">
        <v>600</v>
      </c>
      <c r="D473" s="7" t="s">
        <v>602</v>
      </c>
      <c r="E473" s="19">
        <v>2267000</v>
      </c>
      <c r="F473" s="286"/>
      <c r="G473" s="216"/>
      <c r="H473" s="216"/>
    </row>
    <row r="474" spans="1:8" s="225" customFormat="1" ht="16.5" customHeight="1">
      <c r="A474" s="13">
        <v>389</v>
      </c>
      <c r="B474" s="11" t="s">
        <v>598</v>
      </c>
      <c r="C474" s="11" t="s">
        <v>600</v>
      </c>
      <c r="D474" s="7" t="s">
        <v>602</v>
      </c>
      <c r="E474" s="19">
        <v>3646000</v>
      </c>
      <c r="F474" s="286"/>
      <c r="G474" s="216"/>
      <c r="H474" s="216"/>
    </row>
    <row r="475" spans="1:8" s="225" customFormat="1" ht="15.75" customHeight="1">
      <c r="A475" s="13">
        <v>390</v>
      </c>
      <c r="B475" s="11" t="s">
        <v>599</v>
      </c>
      <c r="C475" s="11" t="s">
        <v>600</v>
      </c>
      <c r="D475" s="7" t="s">
        <v>602</v>
      </c>
      <c r="E475" s="19">
        <v>4380000</v>
      </c>
      <c r="F475" s="286"/>
      <c r="G475" s="216"/>
      <c r="H475" s="216"/>
    </row>
    <row r="476" spans="1:8" s="225" customFormat="1" ht="32.25" customHeight="1">
      <c r="A476" s="14">
        <v>11</v>
      </c>
      <c r="B476" s="287" t="s">
        <v>266</v>
      </c>
      <c r="C476" s="287"/>
      <c r="D476" s="287"/>
      <c r="E476" s="287"/>
      <c r="F476" s="286"/>
      <c r="G476" s="216"/>
      <c r="H476" s="213"/>
    </row>
    <row r="477" spans="1:8" s="225" customFormat="1" ht="15.75" customHeight="1">
      <c r="A477" s="13">
        <v>391</v>
      </c>
      <c r="B477" s="11" t="s">
        <v>591</v>
      </c>
      <c r="C477" s="11" t="s">
        <v>600</v>
      </c>
      <c r="D477" s="7" t="s">
        <v>602</v>
      </c>
      <c r="E477" s="19">
        <v>286000</v>
      </c>
      <c r="F477" s="286"/>
      <c r="G477" s="216"/>
      <c r="H477" s="216"/>
    </row>
    <row r="478" spans="1:8" s="225" customFormat="1" ht="15" customHeight="1">
      <c r="A478" s="13">
        <v>392</v>
      </c>
      <c r="B478" s="11" t="s">
        <v>592</v>
      </c>
      <c r="C478" s="11" t="s">
        <v>600</v>
      </c>
      <c r="D478" s="7" t="s">
        <v>602</v>
      </c>
      <c r="E478" s="19">
        <v>302000</v>
      </c>
      <c r="F478" s="286"/>
      <c r="G478" s="216"/>
      <c r="H478" s="216"/>
    </row>
    <row r="479" spans="1:8" s="225" customFormat="1" ht="15" customHeight="1">
      <c r="A479" s="13">
        <v>393</v>
      </c>
      <c r="B479" s="11" t="s">
        <v>593</v>
      </c>
      <c r="C479" s="11" t="s">
        <v>600</v>
      </c>
      <c r="D479" s="7" t="s">
        <v>602</v>
      </c>
      <c r="E479" s="19">
        <v>510000</v>
      </c>
      <c r="F479" s="286"/>
      <c r="G479" s="216"/>
      <c r="H479" s="216"/>
    </row>
    <row r="480" spans="1:8" s="225" customFormat="1" ht="15.75">
      <c r="A480" s="13">
        <v>394</v>
      </c>
      <c r="B480" s="11" t="s">
        <v>594</v>
      </c>
      <c r="C480" s="11" t="s">
        <v>600</v>
      </c>
      <c r="D480" s="7" t="s">
        <v>602</v>
      </c>
      <c r="E480" s="19">
        <v>813000</v>
      </c>
      <c r="F480" s="286"/>
      <c r="G480" s="216"/>
      <c r="H480" s="216"/>
    </row>
    <row r="481" spans="1:8" s="225" customFormat="1" ht="15.75">
      <c r="A481" s="13">
        <v>395</v>
      </c>
      <c r="B481" s="11" t="s">
        <v>595</v>
      </c>
      <c r="C481" s="11" t="s">
        <v>600</v>
      </c>
      <c r="D481" s="7" t="s">
        <v>602</v>
      </c>
      <c r="E481" s="19">
        <v>1151000</v>
      </c>
      <c r="F481" s="286"/>
      <c r="G481" s="216"/>
      <c r="H481" s="216"/>
    </row>
    <row r="482" spans="1:8" s="225" customFormat="1" ht="15.75">
      <c r="A482" s="13">
        <v>396</v>
      </c>
      <c r="B482" s="11" t="s">
        <v>596</v>
      </c>
      <c r="C482" s="11" t="s">
        <v>600</v>
      </c>
      <c r="D482" s="7" t="s">
        <v>602</v>
      </c>
      <c r="E482" s="19">
        <v>1535000</v>
      </c>
      <c r="F482" s="286"/>
      <c r="G482" s="216"/>
      <c r="H482" s="216"/>
    </row>
    <row r="483" spans="1:8" s="225" customFormat="1" ht="15.75">
      <c r="A483" s="13">
        <v>397</v>
      </c>
      <c r="B483" s="11" t="s">
        <v>597</v>
      </c>
      <c r="C483" s="11" t="s">
        <v>600</v>
      </c>
      <c r="D483" s="7" t="s">
        <v>602</v>
      </c>
      <c r="E483" s="19">
        <v>2639000</v>
      </c>
      <c r="F483" s="286"/>
      <c r="G483" s="216"/>
      <c r="H483" s="216"/>
    </row>
    <row r="484" spans="1:8" s="225" customFormat="1" ht="15.75">
      <c r="A484" s="13">
        <v>398</v>
      </c>
      <c r="B484" s="11" t="s">
        <v>598</v>
      </c>
      <c r="C484" s="11" t="s">
        <v>600</v>
      </c>
      <c r="D484" s="7" t="s">
        <v>602</v>
      </c>
      <c r="E484" s="19">
        <v>4020000</v>
      </c>
      <c r="F484" s="286"/>
      <c r="G484" s="216"/>
      <c r="H484" s="216"/>
    </row>
    <row r="485" spans="1:8" s="225" customFormat="1" ht="15.75">
      <c r="A485" s="13">
        <v>399</v>
      </c>
      <c r="B485" s="11" t="s">
        <v>599</v>
      </c>
      <c r="C485" s="11" t="s">
        <v>600</v>
      </c>
      <c r="D485" s="7" t="s">
        <v>602</v>
      </c>
      <c r="E485" s="19">
        <v>5199000</v>
      </c>
      <c r="F485" s="286"/>
      <c r="G485" s="216"/>
      <c r="H485" s="216"/>
    </row>
    <row r="486" spans="1:11" s="225" customFormat="1" ht="15.75" customHeight="1">
      <c r="A486" s="220" t="s">
        <v>379</v>
      </c>
      <c r="B486" s="284" t="s">
        <v>51</v>
      </c>
      <c r="C486" s="284"/>
      <c r="D486" s="284"/>
      <c r="E486" s="284"/>
      <c r="F486" s="115"/>
      <c r="G486" s="216"/>
      <c r="H486" s="213"/>
      <c r="K486" s="226"/>
    </row>
    <row r="487" spans="1:8" s="225" customFormat="1" ht="15.75">
      <c r="A487" s="14">
        <v>1</v>
      </c>
      <c r="B487" s="15" t="s">
        <v>582</v>
      </c>
      <c r="C487" s="7"/>
      <c r="D487" s="7"/>
      <c r="E487" s="8"/>
      <c r="F487" s="286" t="s">
        <v>902</v>
      </c>
      <c r="G487" s="216"/>
      <c r="H487" s="213"/>
    </row>
    <row r="488" spans="1:8" s="225" customFormat="1" ht="15.75">
      <c r="A488" s="13">
        <v>400</v>
      </c>
      <c r="B488" s="11" t="s">
        <v>530</v>
      </c>
      <c r="C488" s="7" t="s">
        <v>590</v>
      </c>
      <c r="D488" s="7" t="s">
        <v>404</v>
      </c>
      <c r="E488" s="19">
        <v>1095000</v>
      </c>
      <c r="F488" s="286"/>
      <c r="G488" s="216"/>
      <c r="H488" s="216"/>
    </row>
    <row r="489" spans="1:8" s="225" customFormat="1" ht="15.75">
      <c r="A489" s="13">
        <v>401</v>
      </c>
      <c r="B489" s="11" t="s">
        <v>530</v>
      </c>
      <c r="C489" s="7" t="s">
        <v>685</v>
      </c>
      <c r="D489" s="7" t="s">
        <v>404</v>
      </c>
      <c r="E489" s="19">
        <v>1170000</v>
      </c>
      <c r="F489" s="286"/>
      <c r="G489" s="216"/>
      <c r="H489" s="216"/>
    </row>
    <row r="490" spans="1:8" s="225" customFormat="1" ht="15.75">
      <c r="A490" s="13">
        <v>402</v>
      </c>
      <c r="B490" s="11" t="s">
        <v>530</v>
      </c>
      <c r="C490" s="7" t="s">
        <v>686</v>
      </c>
      <c r="D490" s="7" t="s">
        <v>404</v>
      </c>
      <c r="E490" s="19">
        <v>1260000</v>
      </c>
      <c r="F490" s="286"/>
      <c r="G490" s="216"/>
      <c r="H490" s="216"/>
    </row>
    <row r="491" spans="1:8" s="225" customFormat="1" ht="15.75">
      <c r="A491" s="13">
        <v>403</v>
      </c>
      <c r="B491" s="11" t="s">
        <v>530</v>
      </c>
      <c r="C491" s="7" t="s">
        <v>687</v>
      </c>
      <c r="D491" s="7" t="s">
        <v>404</v>
      </c>
      <c r="E491" s="19">
        <v>1340000</v>
      </c>
      <c r="F491" s="286"/>
      <c r="G491" s="216"/>
      <c r="H491" s="216"/>
    </row>
    <row r="492" spans="1:8" s="225" customFormat="1" ht="15.75">
      <c r="A492" s="13">
        <v>404</v>
      </c>
      <c r="B492" s="11" t="s">
        <v>530</v>
      </c>
      <c r="C492" s="7" t="s">
        <v>688</v>
      </c>
      <c r="D492" s="7" t="s">
        <v>404</v>
      </c>
      <c r="E492" s="19">
        <v>1440000</v>
      </c>
      <c r="F492" s="286"/>
      <c r="G492" s="216"/>
      <c r="H492" s="216"/>
    </row>
    <row r="493" spans="1:8" s="225" customFormat="1" ht="15.75">
      <c r="A493" s="14">
        <v>2</v>
      </c>
      <c r="B493" s="15" t="s">
        <v>492</v>
      </c>
      <c r="C493" s="7"/>
      <c r="D493" s="7"/>
      <c r="E493" s="8"/>
      <c r="F493" s="286"/>
      <c r="G493" s="216"/>
      <c r="H493" s="213"/>
    </row>
    <row r="494" spans="1:8" s="225" customFormat="1" ht="15.75">
      <c r="A494" s="13">
        <v>405</v>
      </c>
      <c r="B494" s="11" t="s">
        <v>493</v>
      </c>
      <c r="C494" s="7"/>
      <c r="D494" s="7" t="s">
        <v>404</v>
      </c>
      <c r="E494" s="19">
        <v>80000</v>
      </c>
      <c r="F494" s="286"/>
      <c r="G494" s="216"/>
      <c r="H494" s="216"/>
    </row>
    <row r="495" spans="1:8" s="225" customFormat="1" ht="15.75" customHeight="1">
      <c r="A495" s="13">
        <v>406</v>
      </c>
      <c r="B495" s="289" t="s">
        <v>1591</v>
      </c>
      <c r="C495" s="289"/>
      <c r="D495" s="7" t="s">
        <v>404</v>
      </c>
      <c r="E495" s="19">
        <v>20000</v>
      </c>
      <c r="F495" s="286"/>
      <c r="G495" s="216"/>
      <c r="H495" s="216"/>
    </row>
    <row r="496" spans="1:8" s="225" customFormat="1" ht="15.75">
      <c r="A496" s="13">
        <v>407</v>
      </c>
      <c r="B496" s="11" t="s">
        <v>229</v>
      </c>
      <c r="C496" s="11"/>
      <c r="D496" s="7" t="s">
        <v>404</v>
      </c>
      <c r="E496" s="19">
        <v>80000</v>
      </c>
      <c r="F496" s="286"/>
      <c r="G496" s="216"/>
      <c r="H496" s="216"/>
    </row>
    <row r="497" spans="1:10" s="225" customFormat="1" ht="15.75">
      <c r="A497" s="138" t="s">
        <v>534</v>
      </c>
      <c r="B497" s="285" t="s">
        <v>388</v>
      </c>
      <c r="C497" s="285"/>
      <c r="D497" s="285"/>
      <c r="E497" s="285"/>
      <c r="F497" s="285"/>
      <c r="G497" s="216"/>
      <c r="H497" s="213"/>
      <c r="J497" s="231"/>
    </row>
    <row r="498" spans="1:11" s="225" customFormat="1" ht="15.75">
      <c r="A498" s="220" t="s">
        <v>375</v>
      </c>
      <c r="B498" s="276" t="s">
        <v>532</v>
      </c>
      <c r="C498" s="114"/>
      <c r="D498" s="108"/>
      <c r="E498" s="110"/>
      <c r="F498" s="178"/>
      <c r="G498" s="216"/>
      <c r="H498" s="213"/>
      <c r="K498" s="226"/>
    </row>
    <row r="499" spans="1:11" s="225" customFormat="1" ht="15.75">
      <c r="A499" s="14">
        <v>1</v>
      </c>
      <c r="B499" s="257" t="s">
        <v>1373</v>
      </c>
      <c r="C499" s="14"/>
      <c r="D499" s="10"/>
      <c r="E499" s="8"/>
      <c r="F499" s="33"/>
      <c r="G499" s="216"/>
      <c r="H499" s="213"/>
      <c r="K499" s="226"/>
    </row>
    <row r="500" spans="1:8" s="225" customFormat="1" ht="24">
      <c r="A500" s="13"/>
      <c r="B500" s="171" t="s">
        <v>1590</v>
      </c>
      <c r="C500" s="7"/>
      <c r="D500" s="7"/>
      <c r="E500" s="19"/>
      <c r="F500" s="286" t="s">
        <v>1270</v>
      </c>
      <c r="G500" s="216"/>
      <c r="H500" s="216"/>
    </row>
    <row r="501" spans="1:8" s="225" customFormat="1" ht="15.75">
      <c r="A501" s="13">
        <v>408</v>
      </c>
      <c r="B501" s="172" t="s">
        <v>1774</v>
      </c>
      <c r="C501" s="7"/>
      <c r="D501" s="7" t="s">
        <v>816</v>
      </c>
      <c r="E501" s="19">
        <v>152000</v>
      </c>
      <c r="F501" s="286"/>
      <c r="G501" s="216"/>
      <c r="H501" s="216"/>
    </row>
    <row r="502" spans="1:8" s="225" customFormat="1" ht="15.75">
      <c r="A502" s="13">
        <v>409</v>
      </c>
      <c r="B502" s="172" t="s">
        <v>1775</v>
      </c>
      <c r="C502" s="7"/>
      <c r="D502" s="7" t="s">
        <v>816</v>
      </c>
      <c r="E502" s="19">
        <v>220000</v>
      </c>
      <c r="F502" s="286"/>
      <c r="G502" s="216"/>
      <c r="H502" s="216"/>
    </row>
    <row r="503" spans="1:8" s="225" customFormat="1" ht="24">
      <c r="A503" s="13">
        <v>410</v>
      </c>
      <c r="B503" s="172" t="s">
        <v>1771</v>
      </c>
      <c r="C503" s="7"/>
      <c r="D503" s="7" t="s">
        <v>1196</v>
      </c>
      <c r="E503" s="19">
        <v>187000</v>
      </c>
      <c r="F503" s="286"/>
      <c r="G503" s="216"/>
      <c r="H503" s="216"/>
    </row>
    <row r="504" spans="1:8" s="225" customFormat="1" ht="24">
      <c r="A504" s="13">
        <v>411</v>
      </c>
      <c r="B504" s="172" t="s">
        <v>1770</v>
      </c>
      <c r="C504" s="7"/>
      <c r="D504" s="7" t="s">
        <v>1196</v>
      </c>
      <c r="E504" s="19">
        <v>283000</v>
      </c>
      <c r="F504" s="286"/>
      <c r="G504" s="216"/>
      <c r="H504" s="216"/>
    </row>
    <row r="505" spans="1:8" s="225" customFormat="1" ht="24">
      <c r="A505" s="13">
        <v>412</v>
      </c>
      <c r="B505" s="172" t="s">
        <v>1772</v>
      </c>
      <c r="C505" s="7"/>
      <c r="D505" s="7" t="s">
        <v>1196</v>
      </c>
      <c r="E505" s="19">
        <v>220000</v>
      </c>
      <c r="F505" s="286"/>
      <c r="G505" s="216"/>
      <c r="H505" s="216"/>
    </row>
    <row r="506" spans="1:8" s="225" customFormat="1" ht="24">
      <c r="A506" s="13">
        <v>413</v>
      </c>
      <c r="B506" s="172" t="s">
        <v>1773</v>
      </c>
      <c r="C506" s="7"/>
      <c r="D506" s="7" t="s">
        <v>1196</v>
      </c>
      <c r="E506" s="19">
        <v>1056000</v>
      </c>
      <c r="F506" s="286"/>
      <c r="G506" s="216"/>
      <c r="H506" s="216"/>
    </row>
    <row r="507" spans="1:8" s="225" customFormat="1" ht="15.75">
      <c r="A507" s="13"/>
      <c r="B507" s="171" t="s">
        <v>1203</v>
      </c>
      <c r="C507" s="7"/>
      <c r="D507" s="7"/>
      <c r="E507" s="19"/>
      <c r="F507" s="286"/>
      <c r="G507" s="216"/>
      <c r="H507" s="216"/>
    </row>
    <row r="508" spans="1:8" s="225" customFormat="1" ht="15.75">
      <c r="A508" s="13">
        <v>414</v>
      </c>
      <c r="B508" s="172" t="s">
        <v>1204</v>
      </c>
      <c r="C508" s="7"/>
      <c r="D508" s="7" t="s">
        <v>1196</v>
      </c>
      <c r="E508" s="19">
        <v>220000</v>
      </c>
      <c r="F508" s="286"/>
      <c r="G508" s="216"/>
      <c r="H508" s="216"/>
    </row>
    <row r="509" spans="1:8" s="225" customFormat="1" ht="15.75">
      <c r="A509" s="13">
        <v>415</v>
      </c>
      <c r="B509" s="172" t="s">
        <v>1205</v>
      </c>
      <c r="C509" s="7"/>
      <c r="D509" s="7" t="s">
        <v>1196</v>
      </c>
      <c r="E509" s="19">
        <v>275000</v>
      </c>
      <c r="F509" s="286"/>
      <c r="G509" s="216"/>
      <c r="H509" s="216"/>
    </row>
    <row r="510" spans="1:8" s="225" customFormat="1" ht="15.75">
      <c r="A510" s="13">
        <v>416</v>
      </c>
      <c r="B510" s="172" t="s">
        <v>1588</v>
      </c>
      <c r="C510" s="7"/>
      <c r="D510" s="7" t="s">
        <v>1196</v>
      </c>
      <c r="E510" s="19">
        <v>272000</v>
      </c>
      <c r="F510" s="286"/>
      <c r="G510" s="216"/>
      <c r="H510" s="216"/>
    </row>
    <row r="511" spans="1:8" s="225" customFormat="1" ht="15.75">
      <c r="A511" s="13">
        <v>417</v>
      </c>
      <c r="B511" s="172" t="s">
        <v>1207</v>
      </c>
      <c r="C511" s="7"/>
      <c r="D511" s="7" t="s">
        <v>1196</v>
      </c>
      <c r="E511" s="19">
        <v>2030000</v>
      </c>
      <c r="F511" s="286"/>
      <c r="G511" s="216"/>
      <c r="H511" s="216"/>
    </row>
    <row r="512" spans="1:8" s="225" customFormat="1" ht="15.75">
      <c r="A512" s="13">
        <v>418</v>
      </c>
      <c r="B512" s="172" t="s">
        <v>1589</v>
      </c>
      <c r="C512" s="7"/>
      <c r="D512" s="7" t="s">
        <v>1196</v>
      </c>
      <c r="E512" s="19">
        <v>2035000</v>
      </c>
      <c r="F512" s="286"/>
      <c r="G512" s="216"/>
      <c r="H512" s="216"/>
    </row>
    <row r="513" spans="1:8" s="225" customFormat="1" ht="15.75">
      <c r="A513" s="13">
        <v>419</v>
      </c>
      <c r="B513" s="172" t="s">
        <v>1208</v>
      </c>
      <c r="C513" s="7"/>
      <c r="D513" s="7" t="s">
        <v>1196</v>
      </c>
      <c r="E513" s="19">
        <v>3501000</v>
      </c>
      <c r="F513" s="286"/>
      <c r="G513" s="216"/>
      <c r="H513" s="216"/>
    </row>
    <row r="514" spans="1:8" s="225" customFormat="1" ht="15.75">
      <c r="A514" s="13"/>
      <c r="B514" s="171" t="s">
        <v>1212</v>
      </c>
      <c r="C514" s="7"/>
      <c r="D514" s="7"/>
      <c r="E514" s="19"/>
      <c r="F514" s="286"/>
      <c r="G514" s="216"/>
      <c r="H514" s="216"/>
    </row>
    <row r="515" spans="1:8" s="225" customFormat="1" ht="15.75">
      <c r="A515" s="13">
        <v>420</v>
      </c>
      <c r="B515" s="172" t="s">
        <v>1213</v>
      </c>
      <c r="C515" s="7"/>
      <c r="D515" s="7" t="s">
        <v>816</v>
      </c>
      <c r="E515" s="19">
        <v>88000</v>
      </c>
      <c r="F515" s="286"/>
      <c r="G515" s="216"/>
      <c r="H515" s="216"/>
    </row>
    <row r="516" spans="1:8" s="225" customFormat="1" ht="15.75">
      <c r="A516" s="13">
        <v>421</v>
      </c>
      <c r="B516" s="172" t="s">
        <v>1214</v>
      </c>
      <c r="C516" s="7"/>
      <c r="D516" s="7" t="s">
        <v>816</v>
      </c>
      <c r="E516" s="19">
        <v>93000</v>
      </c>
      <c r="F516" s="286"/>
      <c r="G516" s="216"/>
      <c r="H516" s="216"/>
    </row>
    <row r="517" spans="1:8" s="225" customFormat="1" ht="15.75">
      <c r="A517" s="13">
        <v>422</v>
      </c>
      <c r="B517" s="172" t="s">
        <v>1215</v>
      </c>
      <c r="C517" s="7"/>
      <c r="D517" s="7" t="s">
        <v>816</v>
      </c>
      <c r="E517" s="19">
        <v>106000</v>
      </c>
      <c r="F517" s="286"/>
      <c r="G517" s="216"/>
      <c r="H517" s="216"/>
    </row>
    <row r="518" spans="1:8" s="225" customFormat="1" ht="16.5" customHeight="1">
      <c r="A518" s="13">
        <v>423</v>
      </c>
      <c r="B518" s="172" t="s">
        <v>1216</v>
      </c>
      <c r="C518" s="7"/>
      <c r="D518" s="7" t="s">
        <v>816</v>
      </c>
      <c r="E518" s="19">
        <v>139000</v>
      </c>
      <c r="F518" s="286"/>
      <c r="G518" s="216"/>
      <c r="H518" s="216"/>
    </row>
    <row r="519" spans="1:8" s="225" customFormat="1" ht="15" customHeight="1">
      <c r="A519" s="13">
        <v>424</v>
      </c>
      <c r="B519" s="172" t="s">
        <v>1217</v>
      </c>
      <c r="C519" s="7"/>
      <c r="D519" s="7" t="s">
        <v>816</v>
      </c>
      <c r="E519" s="19">
        <v>157000</v>
      </c>
      <c r="F519" s="286"/>
      <c r="G519" s="216"/>
      <c r="H519" s="216"/>
    </row>
    <row r="520" spans="1:8" s="225" customFormat="1" ht="13.5" customHeight="1">
      <c r="A520" s="13">
        <v>425</v>
      </c>
      <c r="B520" s="258" t="s">
        <v>1218</v>
      </c>
      <c r="C520" s="7"/>
      <c r="D520" s="7" t="s">
        <v>816</v>
      </c>
      <c r="E520" s="19">
        <v>462000</v>
      </c>
      <c r="F520" s="286"/>
      <c r="G520" s="216"/>
      <c r="H520" s="216"/>
    </row>
    <row r="521" spans="1:8" s="225" customFormat="1" ht="16.5" customHeight="1">
      <c r="A521" s="13">
        <v>426</v>
      </c>
      <c r="B521" s="258" t="s">
        <v>1219</v>
      </c>
      <c r="C521" s="7"/>
      <c r="D521" s="7" t="s">
        <v>816</v>
      </c>
      <c r="E521" s="19">
        <v>732000</v>
      </c>
      <c r="F521" s="286"/>
      <c r="G521" s="216"/>
      <c r="H521" s="216"/>
    </row>
    <row r="522" spans="1:8" s="225" customFormat="1" ht="15.75">
      <c r="A522" s="13"/>
      <c r="B522" s="171" t="s">
        <v>1220</v>
      </c>
      <c r="C522" s="7"/>
      <c r="D522" s="7"/>
      <c r="E522" s="19"/>
      <c r="F522" s="286"/>
      <c r="G522" s="216"/>
      <c r="H522" s="216"/>
    </row>
    <row r="523" spans="1:8" s="225" customFormat="1" ht="24">
      <c r="A523" s="13">
        <v>427</v>
      </c>
      <c r="B523" s="172" t="s">
        <v>1567</v>
      </c>
      <c r="C523" s="7"/>
      <c r="D523" s="7" t="s">
        <v>816</v>
      </c>
      <c r="E523" s="19">
        <v>247000</v>
      </c>
      <c r="F523" s="286"/>
      <c r="G523" s="216"/>
      <c r="H523" s="216"/>
    </row>
    <row r="524" spans="1:8" s="225" customFormat="1" ht="24">
      <c r="A524" s="13">
        <v>428</v>
      </c>
      <c r="B524" s="172" t="s">
        <v>1568</v>
      </c>
      <c r="C524" s="7"/>
      <c r="D524" s="7" t="s">
        <v>816</v>
      </c>
      <c r="E524" s="19">
        <v>550000</v>
      </c>
      <c r="F524" s="286"/>
      <c r="G524" s="216"/>
      <c r="H524" s="216"/>
    </row>
    <row r="525" spans="1:8" s="225" customFormat="1" ht="24">
      <c r="A525" s="13">
        <v>429</v>
      </c>
      <c r="B525" s="172" t="s">
        <v>1569</v>
      </c>
      <c r="C525" s="7"/>
      <c r="D525" s="7" t="s">
        <v>816</v>
      </c>
      <c r="E525" s="19">
        <v>693000</v>
      </c>
      <c r="F525" s="286"/>
      <c r="G525" s="216"/>
      <c r="H525" s="216"/>
    </row>
    <row r="526" spans="1:8" s="225" customFormat="1" ht="24">
      <c r="A526" s="13">
        <v>430</v>
      </c>
      <c r="B526" s="172" t="s">
        <v>1224</v>
      </c>
      <c r="C526" s="7"/>
      <c r="D526" s="7" t="s">
        <v>816</v>
      </c>
      <c r="E526" s="19">
        <v>191000</v>
      </c>
      <c r="F526" s="286"/>
      <c r="G526" s="216"/>
      <c r="H526" s="216"/>
    </row>
    <row r="527" spans="1:8" s="225" customFormat="1" ht="24">
      <c r="A527" s="13">
        <v>431</v>
      </c>
      <c r="B527" s="172" t="s">
        <v>1225</v>
      </c>
      <c r="C527" s="7"/>
      <c r="D527" s="7" t="s">
        <v>816</v>
      </c>
      <c r="E527" s="19">
        <v>257000</v>
      </c>
      <c r="F527" s="286"/>
      <c r="G527" s="216"/>
      <c r="H527" s="216"/>
    </row>
    <row r="528" spans="1:8" s="225" customFormat="1" ht="24">
      <c r="A528" s="13"/>
      <c r="B528" s="171" t="s">
        <v>1767</v>
      </c>
      <c r="C528" s="7"/>
      <c r="D528" s="7"/>
      <c r="E528" s="19"/>
      <c r="F528" s="286"/>
      <c r="G528" s="216"/>
      <c r="H528" s="216"/>
    </row>
    <row r="529" spans="1:8" s="225" customFormat="1" ht="24">
      <c r="A529" s="13">
        <v>432</v>
      </c>
      <c r="B529" s="172" t="s">
        <v>1570</v>
      </c>
      <c r="C529" s="7"/>
      <c r="D529" s="7" t="s">
        <v>816</v>
      </c>
      <c r="E529" s="19">
        <v>69300</v>
      </c>
      <c r="F529" s="286"/>
      <c r="G529" s="216">
        <v>61000</v>
      </c>
      <c r="H529" s="216">
        <v>8300</v>
      </c>
    </row>
    <row r="530" spans="1:8" s="225" customFormat="1" ht="24">
      <c r="A530" s="13">
        <v>433</v>
      </c>
      <c r="B530" s="172" t="s">
        <v>1571</v>
      </c>
      <c r="C530" s="7"/>
      <c r="D530" s="7" t="s">
        <v>816</v>
      </c>
      <c r="E530" s="19">
        <v>101000</v>
      </c>
      <c r="F530" s="286"/>
      <c r="G530" s="216"/>
      <c r="H530" s="216"/>
    </row>
    <row r="531" spans="1:8" s="225" customFormat="1" ht="24">
      <c r="A531" s="13">
        <v>434</v>
      </c>
      <c r="B531" s="172" t="s">
        <v>1572</v>
      </c>
      <c r="C531" s="7"/>
      <c r="D531" s="7" t="s">
        <v>816</v>
      </c>
      <c r="E531" s="19">
        <v>121000</v>
      </c>
      <c r="F531" s="286"/>
      <c r="G531" s="216"/>
      <c r="H531" s="216"/>
    </row>
    <row r="532" spans="1:8" s="225" customFormat="1" ht="24">
      <c r="A532" s="13"/>
      <c r="B532" s="171" t="s">
        <v>1587</v>
      </c>
      <c r="C532" s="7"/>
      <c r="D532" s="7"/>
      <c r="E532" s="19"/>
      <c r="F532" s="286"/>
      <c r="G532" s="216"/>
      <c r="H532" s="216"/>
    </row>
    <row r="533" spans="1:8" s="225" customFormat="1" ht="24">
      <c r="A533" s="13">
        <v>435</v>
      </c>
      <c r="B533" s="172" t="s">
        <v>1231</v>
      </c>
      <c r="C533" s="7"/>
      <c r="D533" s="7" t="s">
        <v>816</v>
      </c>
      <c r="E533" s="19">
        <v>434000</v>
      </c>
      <c r="F533" s="286"/>
      <c r="G533" s="216"/>
      <c r="H533" s="216"/>
    </row>
    <row r="534" spans="1:8" s="225" customFormat="1" ht="16.5" customHeight="1">
      <c r="A534" s="13">
        <v>436</v>
      </c>
      <c r="B534" s="172" t="s">
        <v>1232</v>
      </c>
      <c r="C534" s="7"/>
      <c r="D534" s="7" t="s">
        <v>816</v>
      </c>
      <c r="E534" s="19">
        <v>385000</v>
      </c>
      <c r="F534" s="286"/>
      <c r="G534" s="216"/>
      <c r="H534" s="216"/>
    </row>
    <row r="535" spans="1:8" s="225" customFormat="1" ht="15.75" customHeight="1">
      <c r="A535" s="13">
        <v>437</v>
      </c>
      <c r="B535" s="172" t="s">
        <v>1233</v>
      </c>
      <c r="C535" s="7"/>
      <c r="D535" s="7" t="s">
        <v>816</v>
      </c>
      <c r="E535" s="19">
        <v>418000</v>
      </c>
      <c r="F535" s="286"/>
      <c r="G535" s="216"/>
      <c r="H535" s="216"/>
    </row>
    <row r="536" spans="1:8" s="225" customFormat="1" ht="15.75">
      <c r="A536" s="13"/>
      <c r="B536" s="171" t="s">
        <v>1234</v>
      </c>
      <c r="C536" s="7"/>
      <c r="D536" s="7"/>
      <c r="E536" s="19"/>
      <c r="F536" s="286"/>
      <c r="G536" s="216"/>
      <c r="H536" s="216"/>
    </row>
    <row r="537" spans="1:8" s="225" customFormat="1" ht="15.75">
      <c r="A537" s="13">
        <v>438</v>
      </c>
      <c r="B537" s="172" t="s">
        <v>1768</v>
      </c>
      <c r="C537" s="7"/>
      <c r="D537" s="7" t="s">
        <v>816</v>
      </c>
      <c r="E537" s="19">
        <v>1562000</v>
      </c>
      <c r="F537" s="286"/>
      <c r="G537" s="216"/>
      <c r="H537" s="216"/>
    </row>
    <row r="538" spans="1:8" s="225" customFormat="1" ht="15.75">
      <c r="A538" s="13">
        <v>439</v>
      </c>
      <c r="B538" s="172" t="s">
        <v>1769</v>
      </c>
      <c r="C538" s="7"/>
      <c r="D538" s="7" t="s">
        <v>816</v>
      </c>
      <c r="E538" s="19">
        <v>4950000</v>
      </c>
      <c r="F538" s="286"/>
      <c r="G538" s="216"/>
      <c r="H538" s="216"/>
    </row>
    <row r="539" spans="1:8" s="225" customFormat="1" ht="15.75">
      <c r="A539" s="13"/>
      <c r="B539" s="171" t="s">
        <v>1236</v>
      </c>
      <c r="C539" s="7"/>
      <c r="D539" s="7"/>
      <c r="E539" s="19"/>
      <c r="F539" s="286"/>
      <c r="G539" s="216"/>
      <c r="H539" s="216"/>
    </row>
    <row r="540" spans="1:8" s="225" customFormat="1" ht="24">
      <c r="A540" s="13">
        <v>440</v>
      </c>
      <c r="B540" s="172" t="s">
        <v>1237</v>
      </c>
      <c r="C540" s="7"/>
      <c r="D540" s="7" t="s">
        <v>816</v>
      </c>
      <c r="E540" s="19">
        <v>13000</v>
      </c>
      <c r="F540" s="286"/>
      <c r="G540" s="216"/>
      <c r="H540" s="216"/>
    </row>
    <row r="541" spans="1:8" s="225" customFormat="1" ht="24">
      <c r="A541" s="13">
        <v>441</v>
      </c>
      <c r="B541" s="172" t="s">
        <v>1238</v>
      </c>
      <c r="C541" s="7"/>
      <c r="D541" s="7" t="s">
        <v>816</v>
      </c>
      <c r="E541" s="19">
        <v>18000</v>
      </c>
      <c r="F541" s="286"/>
      <c r="G541" s="216"/>
      <c r="H541" s="216"/>
    </row>
    <row r="542" spans="1:8" s="225" customFormat="1" ht="24">
      <c r="A542" s="13"/>
      <c r="B542" s="171" t="s">
        <v>1577</v>
      </c>
      <c r="C542" s="7"/>
      <c r="D542" s="7"/>
      <c r="E542" s="19"/>
      <c r="F542" s="286"/>
      <c r="G542" s="216"/>
      <c r="H542" s="216"/>
    </row>
    <row r="543" spans="1:8" s="225" customFormat="1" ht="24">
      <c r="A543" s="13">
        <v>442</v>
      </c>
      <c r="B543" s="172" t="s">
        <v>1242</v>
      </c>
      <c r="C543" s="7"/>
      <c r="D543" s="7" t="s">
        <v>1196</v>
      </c>
      <c r="E543" s="19">
        <v>121000</v>
      </c>
      <c r="F543" s="286"/>
      <c r="G543" s="216"/>
      <c r="H543" s="216"/>
    </row>
    <row r="544" spans="1:8" s="225" customFormat="1" ht="24">
      <c r="A544" s="13">
        <v>443</v>
      </c>
      <c r="B544" s="172" t="s">
        <v>1243</v>
      </c>
      <c r="C544" s="7"/>
      <c r="D544" s="7" t="s">
        <v>1196</v>
      </c>
      <c r="E544" s="19">
        <v>148000</v>
      </c>
      <c r="F544" s="286"/>
      <c r="G544" s="216"/>
      <c r="H544" s="216"/>
    </row>
    <row r="545" spans="1:8" s="225" customFormat="1" ht="15.75">
      <c r="A545" s="13"/>
      <c r="B545" s="171" t="s">
        <v>1244</v>
      </c>
      <c r="C545" s="7"/>
      <c r="D545" s="7"/>
      <c r="E545" s="19"/>
      <c r="F545" s="286"/>
      <c r="G545" s="216"/>
      <c r="H545" s="216"/>
    </row>
    <row r="546" spans="1:8" s="225" customFormat="1" ht="24">
      <c r="A546" s="13">
        <v>444</v>
      </c>
      <c r="B546" s="172" t="s">
        <v>1578</v>
      </c>
      <c r="C546" s="7"/>
      <c r="D546" s="7" t="s">
        <v>816</v>
      </c>
      <c r="E546" s="19">
        <v>35000</v>
      </c>
      <c r="F546" s="286"/>
      <c r="G546" s="216"/>
      <c r="H546" s="216"/>
    </row>
    <row r="547" spans="1:8" s="225" customFormat="1" ht="24">
      <c r="A547" s="13">
        <v>445</v>
      </c>
      <c r="B547" s="172" t="s">
        <v>1579</v>
      </c>
      <c r="C547" s="7"/>
      <c r="D547" s="7" t="s">
        <v>816</v>
      </c>
      <c r="E547" s="19">
        <v>39000</v>
      </c>
      <c r="F547" s="286"/>
      <c r="G547" s="216">
        <v>41000</v>
      </c>
      <c r="H547" s="216">
        <v>-2000</v>
      </c>
    </row>
    <row r="548" spans="1:8" s="225" customFormat="1" ht="24">
      <c r="A548" s="13">
        <v>446</v>
      </c>
      <c r="B548" s="172" t="s">
        <v>1573</v>
      </c>
      <c r="C548" s="7"/>
      <c r="D548" s="7" t="s">
        <v>816</v>
      </c>
      <c r="E548" s="19">
        <v>40000</v>
      </c>
      <c r="F548" s="286"/>
      <c r="G548" s="216">
        <v>44000</v>
      </c>
      <c r="H548" s="216">
        <v>-4000</v>
      </c>
    </row>
    <row r="549" spans="1:8" s="225" customFormat="1" ht="24">
      <c r="A549" s="13">
        <v>447</v>
      </c>
      <c r="B549" s="172" t="s">
        <v>1580</v>
      </c>
      <c r="C549" s="7"/>
      <c r="D549" s="7" t="s">
        <v>816</v>
      </c>
      <c r="E549" s="19">
        <v>48000</v>
      </c>
      <c r="F549" s="286"/>
      <c r="G549" s="216">
        <v>51000</v>
      </c>
      <c r="H549" s="216">
        <v>-3000</v>
      </c>
    </row>
    <row r="550" spans="1:8" s="225" customFormat="1" ht="24">
      <c r="A550" s="13">
        <v>448</v>
      </c>
      <c r="B550" s="172" t="s">
        <v>1267</v>
      </c>
      <c r="C550" s="7"/>
      <c r="D550" s="7" t="s">
        <v>816</v>
      </c>
      <c r="E550" s="19">
        <v>136000</v>
      </c>
      <c r="F550" s="286"/>
      <c r="G550" s="216"/>
      <c r="H550" s="216"/>
    </row>
    <row r="551" spans="1:8" s="225" customFormat="1" ht="24">
      <c r="A551" s="13">
        <v>449</v>
      </c>
      <c r="B551" s="172" t="s">
        <v>1268</v>
      </c>
      <c r="C551" s="7"/>
      <c r="D551" s="7" t="s">
        <v>816</v>
      </c>
      <c r="E551" s="19">
        <v>158000</v>
      </c>
      <c r="F551" s="286"/>
      <c r="G551" s="216"/>
      <c r="H551" s="216"/>
    </row>
    <row r="552" spans="1:8" s="225" customFormat="1" ht="24">
      <c r="A552" s="13">
        <v>450</v>
      </c>
      <c r="B552" s="172" t="s">
        <v>1250</v>
      </c>
      <c r="C552" s="7"/>
      <c r="D552" s="7" t="s">
        <v>816</v>
      </c>
      <c r="E552" s="19">
        <v>266000</v>
      </c>
      <c r="F552" s="286"/>
      <c r="G552" s="216"/>
      <c r="H552" s="216"/>
    </row>
    <row r="553" spans="1:8" s="225" customFormat="1" ht="24">
      <c r="A553" s="13">
        <v>451</v>
      </c>
      <c r="B553" s="172" t="s">
        <v>1251</v>
      </c>
      <c r="C553" s="7"/>
      <c r="D553" s="7" t="s">
        <v>816</v>
      </c>
      <c r="E553" s="19">
        <v>292000</v>
      </c>
      <c r="F553" s="286"/>
      <c r="G553" s="216"/>
      <c r="H553" s="216"/>
    </row>
    <row r="554" spans="1:8" s="225" customFormat="1" ht="24">
      <c r="A554" s="13"/>
      <c r="B554" s="171" t="s">
        <v>1252</v>
      </c>
      <c r="C554" s="7"/>
      <c r="D554" s="7"/>
      <c r="E554" s="19"/>
      <c r="F554" s="286"/>
      <c r="G554" s="216"/>
      <c r="H554" s="216"/>
    </row>
    <row r="555" spans="1:8" s="225" customFormat="1" ht="24">
      <c r="A555" s="13">
        <v>452</v>
      </c>
      <c r="B555" s="172" t="s">
        <v>1581</v>
      </c>
      <c r="C555" s="7"/>
      <c r="D555" s="7" t="s">
        <v>816</v>
      </c>
      <c r="E555" s="49">
        <v>1050000</v>
      </c>
      <c r="F555" s="286"/>
      <c r="G555" s="216">
        <v>946000</v>
      </c>
      <c r="H555" s="216">
        <v>104000</v>
      </c>
    </row>
    <row r="556" spans="1:8" s="225" customFormat="1" ht="24">
      <c r="A556" s="13">
        <v>453</v>
      </c>
      <c r="B556" s="172" t="s">
        <v>1582</v>
      </c>
      <c r="C556" s="7"/>
      <c r="D556" s="7" t="s">
        <v>816</v>
      </c>
      <c r="E556" s="49">
        <v>1463000</v>
      </c>
      <c r="F556" s="286"/>
      <c r="G556" s="216">
        <v>1359000</v>
      </c>
      <c r="H556" s="216">
        <v>104000</v>
      </c>
    </row>
    <row r="557" spans="1:8" s="225" customFormat="1" ht="24">
      <c r="A557" s="13">
        <v>454</v>
      </c>
      <c r="B557" s="172" t="s">
        <v>1583</v>
      </c>
      <c r="C557" s="7"/>
      <c r="D557" s="7" t="s">
        <v>816</v>
      </c>
      <c r="E557" s="49">
        <v>968000</v>
      </c>
      <c r="F557" s="286"/>
      <c r="G557" s="216"/>
      <c r="H557" s="216"/>
    </row>
    <row r="558" spans="1:8" s="225" customFormat="1" ht="15.75">
      <c r="A558" s="13"/>
      <c r="B558" s="171" t="s">
        <v>1576</v>
      </c>
      <c r="C558" s="7"/>
      <c r="D558" s="7"/>
      <c r="E558" s="19"/>
      <c r="F558" s="286"/>
      <c r="G558" s="216"/>
      <c r="H558" s="216"/>
    </row>
    <row r="559" spans="1:8" s="225" customFormat="1" ht="24">
      <c r="A559" s="13">
        <v>455</v>
      </c>
      <c r="B559" s="172" t="s">
        <v>1574</v>
      </c>
      <c r="C559" s="7"/>
      <c r="D559" s="7" t="s">
        <v>816</v>
      </c>
      <c r="E559" s="19">
        <v>187000</v>
      </c>
      <c r="F559" s="286"/>
      <c r="G559" s="216"/>
      <c r="H559" s="216"/>
    </row>
    <row r="560" spans="1:8" s="225" customFormat="1" ht="24">
      <c r="A560" s="13">
        <v>456</v>
      </c>
      <c r="B560" s="172" t="s">
        <v>1575</v>
      </c>
      <c r="C560" s="7"/>
      <c r="D560" s="7" t="s">
        <v>816</v>
      </c>
      <c r="E560" s="19">
        <v>300000</v>
      </c>
      <c r="F560" s="286"/>
      <c r="G560" s="216"/>
      <c r="H560" s="216"/>
    </row>
    <row r="561" spans="1:8" s="225" customFormat="1" ht="24">
      <c r="A561" s="13"/>
      <c r="B561" s="171" t="s">
        <v>1263</v>
      </c>
      <c r="C561" s="7"/>
      <c r="D561" s="7"/>
      <c r="E561" s="19"/>
      <c r="F561" s="286"/>
      <c r="G561" s="216"/>
      <c r="H561" s="216"/>
    </row>
    <row r="562" spans="1:8" s="225" customFormat="1" ht="24">
      <c r="A562" s="13">
        <v>457</v>
      </c>
      <c r="B562" s="172" t="s">
        <v>1584</v>
      </c>
      <c r="C562" s="7"/>
      <c r="D562" s="7" t="s">
        <v>1196</v>
      </c>
      <c r="E562" s="19">
        <v>471000</v>
      </c>
      <c r="F562" s="286"/>
      <c r="G562" s="216"/>
      <c r="H562" s="216"/>
    </row>
    <row r="563" spans="1:8" s="225" customFormat="1" ht="24">
      <c r="A563" s="13">
        <v>458</v>
      </c>
      <c r="B563" s="172" t="s">
        <v>1585</v>
      </c>
      <c r="C563" s="7"/>
      <c r="D563" s="7" t="s">
        <v>1196</v>
      </c>
      <c r="E563" s="19">
        <v>591000</v>
      </c>
      <c r="F563" s="286"/>
      <c r="G563" s="216"/>
      <c r="H563" s="216"/>
    </row>
    <row r="564" spans="1:8" s="225" customFormat="1" ht="24">
      <c r="A564" s="13">
        <v>459</v>
      </c>
      <c r="B564" s="172" t="s">
        <v>1586</v>
      </c>
      <c r="C564" s="7"/>
      <c r="D564" s="7" t="s">
        <v>1196</v>
      </c>
      <c r="E564" s="19">
        <v>533000</v>
      </c>
      <c r="F564" s="286"/>
      <c r="G564" s="216"/>
      <c r="H564" s="216"/>
    </row>
    <row r="565" spans="1:8" s="225" customFormat="1" ht="15.75" customHeight="1">
      <c r="A565" s="14">
        <v>2</v>
      </c>
      <c r="B565" s="287" t="s">
        <v>222</v>
      </c>
      <c r="C565" s="287"/>
      <c r="D565" s="7"/>
      <c r="E565" s="8"/>
      <c r="F565" s="33"/>
      <c r="G565" s="216"/>
      <c r="H565" s="213"/>
    </row>
    <row r="566" spans="1:8" s="225" customFormat="1" ht="15.75" customHeight="1">
      <c r="A566" s="13">
        <v>460</v>
      </c>
      <c r="B566" s="172" t="s">
        <v>204</v>
      </c>
      <c r="C566" s="7" t="s">
        <v>213</v>
      </c>
      <c r="D566" s="7" t="s">
        <v>8</v>
      </c>
      <c r="E566" s="19">
        <v>222000</v>
      </c>
      <c r="F566" s="33" t="s">
        <v>615</v>
      </c>
      <c r="G566" s="216"/>
      <c r="H566" s="216"/>
    </row>
    <row r="567" spans="1:8" s="225" customFormat="1" ht="15.75" customHeight="1">
      <c r="A567" s="13">
        <v>461</v>
      </c>
      <c r="B567" s="172" t="s">
        <v>205</v>
      </c>
      <c r="C567" s="7" t="s">
        <v>214</v>
      </c>
      <c r="D567" s="7" t="s">
        <v>8</v>
      </c>
      <c r="E567" s="19">
        <v>155600</v>
      </c>
      <c r="F567" s="33" t="s">
        <v>615</v>
      </c>
      <c r="G567" s="216"/>
      <c r="H567" s="216"/>
    </row>
    <row r="568" spans="1:8" s="225" customFormat="1" ht="15.75" customHeight="1">
      <c r="A568" s="13">
        <v>462</v>
      </c>
      <c r="B568" s="172" t="s">
        <v>206</v>
      </c>
      <c r="C568" s="7" t="s">
        <v>215</v>
      </c>
      <c r="D568" s="7" t="s">
        <v>8</v>
      </c>
      <c r="E568" s="19">
        <v>120000</v>
      </c>
      <c r="F568" s="33" t="s">
        <v>615</v>
      </c>
      <c r="G568" s="216"/>
      <c r="H568" s="216"/>
    </row>
    <row r="569" spans="1:8" s="225" customFormat="1" ht="15.75" customHeight="1">
      <c r="A569" s="13">
        <v>463</v>
      </c>
      <c r="B569" s="172" t="s">
        <v>207</v>
      </c>
      <c r="C569" s="7" t="s">
        <v>216</v>
      </c>
      <c r="D569" s="7" t="s">
        <v>8</v>
      </c>
      <c r="E569" s="19">
        <v>223000</v>
      </c>
      <c r="F569" s="33" t="s">
        <v>615</v>
      </c>
      <c r="G569" s="216"/>
      <c r="H569" s="216"/>
    </row>
    <row r="570" spans="1:8" s="225" customFormat="1" ht="15.75" customHeight="1">
      <c r="A570" s="13">
        <v>464</v>
      </c>
      <c r="B570" s="258" t="s">
        <v>208</v>
      </c>
      <c r="C570" s="7" t="s">
        <v>217</v>
      </c>
      <c r="D570" s="7" t="s">
        <v>8</v>
      </c>
      <c r="E570" s="19">
        <v>589000</v>
      </c>
      <c r="F570" s="33" t="s">
        <v>615</v>
      </c>
      <c r="G570" s="216"/>
      <c r="H570" s="216"/>
    </row>
    <row r="571" spans="1:8" s="225" customFormat="1" ht="15.75" customHeight="1">
      <c r="A571" s="13">
        <v>465</v>
      </c>
      <c r="B571" s="258" t="s">
        <v>209</v>
      </c>
      <c r="C571" s="7" t="s">
        <v>218</v>
      </c>
      <c r="D571" s="7" t="s">
        <v>8</v>
      </c>
      <c r="E571" s="19">
        <v>897000</v>
      </c>
      <c r="F571" s="33" t="s">
        <v>615</v>
      </c>
      <c r="G571" s="216"/>
      <c r="H571" s="216"/>
    </row>
    <row r="572" spans="1:8" s="225" customFormat="1" ht="15.75" customHeight="1">
      <c r="A572" s="13">
        <v>466</v>
      </c>
      <c r="B572" s="258" t="s">
        <v>210</v>
      </c>
      <c r="C572" s="7" t="s">
        <v>219</v>
      </c>
      <c r="D572" s="7" t="s">
        <v>8</v>
      </c>
      <c r="E572" s="19">
        <v>854000</v>
      </c>
      <c r="F572" s="33" t="s">
        <v>615</v>
      </c>
      <c r="G572" s="216"/>
      <c r="H572" s="216"/>
    </row>
    <row r="573" spans="1:8" s="225" customFormat="1" ht="15.75" customHeight="1">
      <c r="A573" s="13">
        <v>467</v>
      </c>
      <c r="B573" s="258" t="s">
        <v>211</v>
      </c>
      <c r="C573" s="7" t="s">
        <v>220</v>
      </c>
      <c r="D573" s="7" t="s">
        <v>8</v>
      </c>
      <c r="E573" s="19">
        <v>1356000</v>
      </c>
      <c r="F573" s="33" t="s">
        <v>615</v>
      </c>
      <c r="G573" s="216"/>
      <c r="H573" s="216"/>
    </row>
    <row r="574" spans="1:8" s="225" customFormat="1" ht="15.75" customHeight="1">
      <c r="A574" s="13">
        <v>468</v>
      </c>
      <c r="B574" s="258" t="s">
        <v>212</v>
      </c>
      <c r="C574" s="7" t="s">
        <v>221</v>
      </c>
      <c r="D574" s="7" t="s">
        <v>8</v>
      </c>
      <c r="E574" s="19">
        <v>1709000</v>
      </c>
      <c r="F574" s="33" t="s">
        <v>615</v>
      </c>
      <c r="G574" s="216"/>
      <c r="H574" s="216"/>
    </row>
    <row r="575" spans="1:11" s="225" customFormat="1" ht="15.75" customHeight="1">
      <c r="A575" s="220" t="s">
        <v>379</v>
      </c>
      <c r="B575" s="284" t="s">
        <v>533</v>
      </c>
      <c r="C575" s="284"/>
      <c r="D575" s="114"/>
      <c r="E575" s="110"/>
      <c r="F575" s="178"/>
      <c r="G575" s="216"/>
      <c r="H575" s="213"/>
      <c r="K575" s="226"/>
    </row>
    <row r="576" spans="1:8" s="225" customFormat="1" ht="15.75">
      <c r="A576" s="13">
        <v>469</v>
      </c>
      <c r="B576" s="11" t="s">
        <v>999</v>
      </c>
      <c r="C576" s="76" t="s">
        <v>998</v>
      </c>
      <c r="D576" s="7" t="s">
        <v>605</v>
      </c>
      <c r="E576" s="19">
        <v>56000</v>
      </c>
      <c r="F576" s="286" t="s">
        <v>615</v>
      </c>
      <c r="G576" s="216"/>
      <c r="H576" s="216"/>
    </row>
    <row r="577" spans="1:8" s="225" customFormat="1" ht="15.75">
      <c r="A577" s="13">
        <v>470</v>
      </c>
      <c r="B577" s="11" t="s">
        <v>999</v>
      </c>
      <c r="C577" s="76" t="s">
        <v>1000</v>
      </c>
      <c r="D577" s="7" t="s">
        <v>605</v>
      </c>
      <c r="E577" s="19">
        <v>88500</v>
      </c>
      <c r="F577" s="286"/>
      <c r="G577" s="216"/>
      <c r="H577" s="216"/>
    </row>
    <row r="578" spans="1:8" s="225" customFormat="1" ht="15.75">
      <c r="A578" s="13">
        <v>471</v>
      </c>
      <c r="B578" s="11" t="s">
        <v>1004</v>
      </c>
      <c r="C578" s="76" t="s">
        <v>998</v>
      </c>
      <c r="D578" s="7" t="s">
        <v>605</v>
      </c>
      <c r="E578" s="19">
        <v>113000</v>
      </c>
      <c r="F578" s="286"/>
      <c r="G578" s="216"/>
      <c r="H578" s="216"/>
    </row>
    <row r="579" spans="1:8" s="225" customFormat="1" ht="15.75">
      <c r="A579" s="13">
        <v>472</v>
      </c>
      <c r="B579" s="11" t="s">
        <v>1004</v>
      </c>
      <c r="C579" s="76" t="s">
        <v>1001</v>
      </c>
      <c r="D579" s="7" t="s">
        <v>605</v>
      </c>
      <c r="E579" s="19">
        <v>172000</v>
      </c>
      <c r="F579" s="286"/>
      <c r="G579" s="216"/>
      <c r="H579" s="216"/>
    </row>
    <row r="580" spans="1:8" s="225" customFormat="1" ht="15.75">
      <c r="A580" s="13">
        <v>473</v>
      </c>
      <c r="B580" s="11" t="s">
        <v>1005</v>
      </c>
      <c r="C580" s="76" t="s">
        <v>997</v>
      </c>
      <c r="D580" s="7" t="s">
        <v>605</v>
      </c>
      <c r="E580" s="19">
        <v>199000</v>
      </c>
      <c r="F580" s="286"/>
      <c r="G580" s="216"/>
      <c r="H580" s="216"/>
    </row>
    <row r="581" spans="1:8" s="225" customFormat="1" ht="15.75">
      <c r="A581" s="13">
        <v>474</v>
      </c>
      <c r="B581" s="11" t="s">
        <v>1005</v>
      </c>
      <c r="C581" s="76" t="s">
        <v>1000</v>
      </c>
      <c r="D581" s="7" t="s">
        <v>605</v>
      </c>
      <c r="E581" s="19">
        <v>241000</v>
      </c>
      <c r="F581" s="286"/>
      <c r="G581" s="216"/>
      <c r="H581" s="216"/>
    </row>
    <row r="582" spans="1:8" s="225" customFormat="1" ht="15.75" customHeight="1">
      <c r="A582" s="13">
        <v>475</v>
      </c>
      <c r="B582" s="11" t="s">
        <v>1006</v>
      </c>
      <c r="C582" s="76" t="s">
        <v>1002</v>
      </c>
      <c r="D582" s="7" t="s">
        <v>605</v>
      </c>
      <c r="E582" s="19">
        <v>481000</v>
      </c>
      <c r="F582" s="286"/>
      <c r="G582" s="216"/>
      <c r="H582" s="216"/>
    </row>
    <row r="583" spans="1:8" s="225" customFormat="1" ht="15.75" customHeight="1">
      <c r="A583" s="13">
        <v>476</v>
      </c>
      <c r="B583" s="11" t="s">
        <v>1006</v>
      </c>
      <c r="C583" s="76" t="s">
        <v>1003</v>
      </c>
      <c r="D583" s="7" t="s">
        <v>605</v>
      </c>
      <c r="E583" s="19">
        <v>518000</v>
      </c>
      <c r="F583" s="286"/>
      <c r="G583" s="216"/>
      <c r="H583" s="216"/>
    </row>
    <row r="584" spans="1:8" s="225" customFormat="1" ht="15.75" customHeight="1">
      <c r="A584" s="13">
        <v>477</v>
      </c>
      <c r="B584" s="11" t="s">
        <v>1006</v>
      </c>
      <c r="C584" s="76" t="s">
        <v>1000</v>
      </c>
      <c r="D584" s="7" t="s">
        <v>605</v>
      </c>
      <c r="E584" s="19">
        <v>733000</v>
      </c>
      <c r="F584" s="286"/>
      <c r="G584" s="216"/>
      <c r="H584" s="216"/>
    </row>
    <row r="585" spans="1:8" s="225" customFormat="1" ht="15.75">
      <c r="A585" s="13">
        <v>478</v>
      </c>
      <c r="B585" s="61" t="s">
        <v>1009</v>
      </c>
      <c r="C585" s="76" t="s">
        <v>997</v>
      </c>
      <c r="D585" s="7" t="s">
        <v>605</v>
      </c>
      <c r="E585" s="19">
        <v>80000</v>
      </c>
      <c r="F585" s="33" t="s">
        <v>615</v>
      </c>
      <c r="G585" s="216"/>
      <c r="H585" s="216"/>
    </row>
    <row r="586" spans="1:8" s="225" customFormat="1" ht="15.75">
      <c r="A586" s="13">
        <v>479</v>
      </c>
      <c r="B586" s="61" t="s">
        <v>1009</v>
      </c>
      <c r="C586" s="76" t="s">
        <v>1007</v>
      </c>
      <c r="D586" s="7" t="s">
        <v>605</v>
      </c>
      <c r="E586" s="19">
        <v>690000</v>
      </c>
      <c r="F586" s="33" t="s">
        <v>615</v>
      </c>
      <c r="G586" s="216"/>
      <c r="H586" s="216"/>
    </row>
    <row r="587" spans="1:8" s="225" customFormat="1" ht="15.75">
      <c r="A587" s="13">
        <v>480</v>
      </c>
      <c r="B587" s="61" t="s">
        <v>1009</v>
      </c>
      <c r="C587" s="76" t="s">
        <v>1008</v>
      </c>
      <c r="D587" s="7" t="s">
        <v>605</v>
      </c>
      <c r="E587" s="19">
        <v>760000</v>
      </c>
      <c r="F587" s="33" t="s">
        <v>615</v>
      </c>
      <c r="G587" s="216"/>
      <c r="H587" s="216"/>
    </row>
    <row r="588" spans="1:8" s="225" customFormat="1" ht="15.75">
      <c r="A588" s="13">
        <v>481</v>
      </c>
      <c r="B588" s="61" t="s">
        <v>1010</v>
      </c>
      <c r="C588" s="76" t="s">
        <v>997</v>
      </c>
      <c r="D588" s="7" t="s">
        <v>605</v>
      </c>
      <c r="E588" s="19">
        <v>233000</v>
      </c>
      <c r="F588" s="33" t="s">
        <v>615</v>
      </c>
      <c r="G588" s="216"/>
      <c r="H588" s="216"/>
    </row>
    <row r="589" spans="1:8" s="225" customFormat="1" ht="15.75">
      <c r="A589" s="13">
        <v>482</v>
      </c>
      <c r="B589" s="61" t="s">
        <v>1010</v>
      </c>
      <c r="C589" s="76" t="s">
        <v>1007</v>
      </c>
      <c r="D589" s="7" t="s">
        <v>605</v>
      </c>
      <c r="E589" s="19">
        <v>1370000</v>
      </c>
      <c r="F589" s="33" t="s">
        <v>615</v>
      </c>
      <c r="G589" s="216"/>
      <c r="H589" s="216"/>
    </row>
    <row r="590" spans="1:8" s="225" customFormat="1" ht="15.75">
      <c r="A590" s="13">
        <v>483</v>
      </c>
      <c r="B590" s="61" t="s">
        <v>1010</v>
      </c>
      <c r="C590" s="76" t="s">
        <v>1008</v>
      </c>
      <c r="D590" s="7" t="s">
        <v>605</v>
      </c>
      <c r="E590" s="19">
        <v>1500000</v>
      </c>
      <c r="F590" s="33" t="s">
        <v>615</v>
      </c>
      <c r="G590" s="216"/>
      <c r="H590" s="216"/>
    </row>
    <row r="591" spans="1:8" s="225" customFormat="1" ht="15.75">
      <c r="A591" s="13">
        <v>484</v>
      </c>
      <c r="B591" s="61" t="s">
        <v>1011</v>
      </c>
      <c r="C591" s="76" t="s">
        <v>997</v>
      </c>
      <c r="D591" s="7" t="s">
        <v>605</v>
      </c>
      <c r="E591" s="19">
        <v>412000</v>
      </c>
      <c r="F591" s="33" t="s">
        <v>615</v>
      </c>
      <c r="G591" s="216"/>
      <c r="H591" s="216"/>
    </row>
    <row r="592" spans="1:8" s="225" customFormat="1" ht="15.75">
      <c r="A592" s="13">
        <v>485</v>
      </c>
      <c r="B592" s="61" t="s">
        <v>1011</v>
      </c>
      <c r="C592" s="76" t="s">
        <v>1007</v>
      </c>
      <c r="D592" s="7" t="s">
        <v>605</v>
      </c>
      <c r="E592" s="19">
        <v>1820000</v>
      </c>
      <c r="F592" s="33" t="s">
        <v>615</v>
      </c>
      <c r="G592" s="216"/>
      <c r="H592" s="216"/>
    </row>
    <row r="593" spans="1:8" s="225" customFormat="1" ht="15.75">
      <c r="A593" s="13">
        <v>486</v>
      </c>
      <c r="B593" s="61" t="s">
        <v>1011</v>
      </c>
      <c r="C593" s="76" t="s">
        <v>1008</v>
      </c>
      <c r="D593" s="7" t="s">
        <v>605</v>
      </c>
      <c r="E593" s="19">
        <v>1920000</v>
      </c>
      <c r="F593" s="33" t="s">
        <v>615</v>
      </c>
      <c r="G593" s="216"/>
      <c r="H593" s="216"/>
    </row>
    <row r="594" spans="1:8" s="225" customFormat="1" ht="15.75">
      <c r="A594" s="13">
        <v>487</v>
      </c>
      <c r="B594" s="61" t="s">
        <v>1012</v>
      </c>
      <c r="C594" s="76" t="s">
        <v>997</v>
      </c>
      <c r="D594" s="7" t="s">
        <v>605</v>
      </c>
      <c r="E594" s="19">
        <v>580000</v>
      </c>
      <c r="F594" s="33" t="s">
        <v>615</v>
      </c>
      <c r="G594" s="216"/>
      <c r="H594" s="216"/>
    </row>
    <row r="595" spans="1:8" s="225" customFormat="1" ht="15.75">
      <c r="A595" s="13">
        <v>488</v>
      </c>
      <c r="B595" s="61" t="s">
        <v>1012</v>
      </c>
      <c r="C595" s="76" t="s">
        <v>1007</v>
      </c>
      <c r="D595" s="7" t="s">
        <v>605</v>
      </c>
      <c r="E595" s="19">
        <v>2820000</v>
      </c>
      <c r="F595" s="33" t="s">
        <v>615</v>
      </c>
      <c r="G595" s="216"/>
      <c r="H595" s="216"/>
    </row>
    <row r="596" spans="1:8" s="225" customFormat="1" ht="15.75">
      <c r="A596" s="13">
        <v>489</v>
      </c>
      <c r="B596" s="61" t="s">
        <v>1012</v>
      </c>
      <c r="C596" s="76" t="s">
        <v>1008</v>
      </c>
      <c r="D596" s="7" t="s">
        <v>605</v>
      </c>
      <c r="E596" s="19">
        <v>3020000</v>
      </c>
      <c r="F596" s="33" t="s">
        <v>615</v>
      </c>
      <c r="G596" s="216"/>
      <c r="H596" s="216"/>
    </row>
    <row r="597" spans="1:8" s="225" customFormat="1" ht="15.75">
      <c r="A597" s="13">
        <v>490</v>
      </c>
      <c r="B597" s="11" t="s">
        <v>261</v>
      </c>
      <c r="C597" s="7" t="s">
        <v>260</v>
      </c>
      <c r="D597" s="7" t="s">
        <v>605</v>
      </c>
      <c r="E597" s="19">
        <v>69000</v>
      </c>
      <c r="F597" s="33" t="s">
        <v>615</v>
      </c>
      <c r="G597" s="216"/>
      <c r="H597" s="216"/>
    </row>
    <row r="598" spans="1:8" s="225" customFormat="1" ht="15.75">
      <c r="A598" s="13">
        <v>491</v>
      </c>
      <c r="B598" s="11" t="s">
        <v>259</v>
      </c>
      <c r="C598" s="7" t="s">
        <v>260</v>
      </c>
      <c r="D598" s="7" t="s">
        <v>605</v>
      </c>
      <c r="E598" s="19">
        <v>73000</v>
      </c>
      <c r="F598" s="33" t="s">
        <v>615</v>
      </c>
      <c r="G598" s="216"/>
      <c r="H598" s="216"/>
    </row>
    <row r="599" spans="1:8" s="225" customFormat="1" ht="30">
      <c r="A599" s="13">
        <v>492</v>
      </c>
      <c r="B599" s="11" t="s">
        <v>257</v>
      </c>
      <c r="C599" s="7" t="s">
        <v>258</v>
      </c>
      <c r="D599" s="7" t="s">
        <v>605</v>
      </c>
      <c r="E599" s="19">
        <v>360000</v>
      </c>
      <c r="F599" s="33" t="s">
        <v>615</v>
      </c>
      <c r="G599" s="216"/>
      <c r="H599" s="216"/>
    </row>
    <row r="600" spans="1:8" s="225" customFormat="1" ht="30">
      <c r="A600" s="13">
        <v>493</v>
      </c>
      <c r="B600" s="11" t="s">
        <v>257</v>
      </c>
      <c r="C600" s="7" t="s">
        <v>262</v>
      </c>
      <c r="D600" s="7" t="s">
        <v>605</v>
      </c>
      <c r="E600" s="19">
        <v>440000</v>
      </c>
      <c r="F600" s="33" t="s">
        <v>615</v>
      </c>
      <c r="G600" s="216"/>
      <c r="H600" s="216"/>
    </row>
    <row r="601" spans="1:8" s="225" customFormat="1" ht="15.75">
      <c r="A601" s="13">
        <v>494</v>
      </c>
      <c r="B601" s="11" t="s">
        <v>224</v>
      </c>
      <c r="C601" s="7"/>
      <c r="D601" s="7" t="s">
        <v>605</v>
      </c>
      <c r="E601" s="19">
        <v>93000</v>
      </c>
      <c r="F601" s="33" t="s">
        <v>615</v>
      </c>
      <c r="G601" s="216"/>
      <c r="H601" s="216"/>
    </row>
    <row r="602" spans="1:8" s="225" customFormat="1" ht="15.75">
      <c r="A602" s="13">
        <v>495</v>
      </c>
      <c r="B602" s="11" t="s">
        <v>225</v>
      </c>
      <c r="C602" s="7"/>
      <c r="D602" s="7" t="s">
        <v>605</v>
      </c>
      <c r="E602" s="19">
        <v>126000</v>
      </c>
      <c r="F602" s="33" t="s">
        <v>615</v>
      </c>
      <c r="G602" s="216"/>
      <c r="H602" s="216"/>
    </row>
    <row r="603" spans="1:8" s="225" customFormat="1" ht="15.75">
      <c r="A603" s="13">
        <v>496</v>
      </c>
      <c r="B603" s="11" t="s">
        <v>226</v>
      </c>
      <c r="C603" s="7"/>
      <c r="D603" s="7" t="s">
        <v>605</v>
      </c>
      <c r="E603" s="19">
        <v>210000</v>
      </c>
      <c r="F603" s="33" t="s">
        <v>615</v>
      </c>
      <c r="G603" s="216"/>
      <c r="H603" s="216"/>
    </row>
    <row r="604" spans="1:8" s="225" customFormat="1" ht="15.75">
      <c r="A604" s="13">
        <v>497</v>
      </c>
      <c r="B604" s="11" t="s">
        <v>227</v>
      </c>
      <c r="C604" s="7"/>
      <c r="D604" s="7" t="s">
        <v>605</v>
      </c>
      <c r="E604" s="19">
        <v>280000</v>
      </c>
      <c r="F604" s="33" t="s">
        <v>615</v>
      </c>
      <c r="G604" s="216"/>
      <c r="H604" s="216"/>
    </row>
    <row r="605" spans="1:8" s="225" customFormat="1" ht="30">
      <c r="A605" s="13">
        <v>498</v>
      </c>
      <c r="B605" s="11" t="s">
        <v>426</v>
      </c>
      <c r="C605" s="7" t="s">
        <v>407</v>
      </c>
      <c r="D605" s="7" t="s">
        <v>605</v>
      </c>
      <c r="E605" s="19">
        <v>675000</v>
      </c>
      <c r="F605" s="33" t="s">
        <v>615</v>
      </c>
      <c r="G605" s="216"/>
      <c r="H605" s="216"/>
    </row>
    <row r="606" spans="1:8" s="225" customFormat="1" ht="15.75">
      <c r="A606" s="13">
        <v>499</v>
      </c>
      <c r="B606" s="11" t="s">
        <v>427</v>
      </c>
      <c r="C606" s="7" t="s">
        <v>408</v>
      </c>
      <c r="D606" s="7" t="s">
        <v>605</v>
      </c>
      <c r="E606" s="19">
        <v>144000</v>
      </c>
      <c r="F606" s="33" t="s">
        <v>615</v>
      </c>
      <c r="G606" s="216"/>
      <c r="H606" s="216"/>
    </row>
    <row r="607" spans="1:8" s="225" customFormat="1" ht="15.75">
      <c r="A607" s="13">
        <v>500</v>
      </c>
      <c r="B607" s="11" t="s">
        <v>428</v>
      </c>
      <c r="C607" s="7" t="s">
        <v>409</v>
      </c>
      <c r="D607" s="7" t="s">
        <v>605</v>
      </c>
      <c r="E607" s="19">
        <v>219000</v>
      </c>
      <c r="F607" s="33" t="s">
        <v>615</v>
      </c>
      <c r="G607" s="216"/>
      <c r="H607" s="216"/>
    </row>
    <row r="608" spans="1:8" s="225" customFormat="1" ht="30">
      <c r="A608" s="13">
        <v>501</v>
      </c>
      <c r="B608" s="11" t="s">
        <v>429</v>
      </c>
      <c r="C608" s="7" t="s">
        <v>410</v>
      </c>
      <c r="D608" s="7" t="s">
        <v>605</v>
      </c>
      <c r="E608" s="19">
        <v>95500</v>
      </c>
      <c r="F608" s="33" t="s">
        <v>615</v>
      </c>
      <c r="G608" s="216"/>
      <c r="H608" s="216"/>
    </row>
    <row r="609" spans="1:8" s="225" customFormat="1" ht="30">
      <c r="A609" s="13">
        <v>502</v>
      </c>
      <c r="B609" s="11" t="s">
        <v>430</v>
      </c>
      <c r="C609" s="7" t="s">
        <v>411</v>
      </c>
      <c r="D609" s="7" t="s">
        <v>605</v>
      </c>
      <c r="E609" s="19">
        <v>151000</v>
      </c>
      <c r="F609" s="33" t="s">
        <v>615</v>
      </c>
      <c r="G609" s="216"/>
      <c r="H609" s="216"/>
    </row>
    <row r="610" spans="1:8" s="225" customFormat="1" ht="30">
      <c r="A610" s="13">
        <v>503</v>
      </c>
      <c r="B610" s="11" t="s">
        <v>431</v>
      </c>
      <c r="C610" s="7" t="s">
        <v>432</v>
      </c>
      <c r="D610" s="7" t="s">
        <v>605</v>
      </c>
      <c r="E610" s="19">
        <v>238000</v>
      </c>
      <c r="F610" s="33" t="s">
        <v>615</v>
      </c>
      <c r="G610" s="216"/>
      <c r="H610" s="216"/>
    </row>
    <row r="611" spans="1:11" s="225" customFormat="1" ht="15.75">
      <c r="A611" s="220" t="s">
        <v>26</v>
      </c>
      <c r="B611" s="276" t="s">
        <v>362</v>
      </c>
      <c r="C611" s="114"/>
      <c r="D611" s="114"/>
      <c r="E611" s="110"/>
      <c r="F611" s="178"/>
      <c r="G611" s="216"/>
      <c r="H611" s="213"/>
      <c r="K611" s="226"/>
    </row>
    <row r="612" spans="1:8" s="225" customFormat="1" ht="15.75">
      <c r="A612" s="13">
        <v>504</v>
      </c>
      <c r="B612" s="11" t="s">
        <v>850</v>
      </c>
      <c r="C612" s="7" t="s">
        <v>849</v>
      </c>
      <c r="D612" s="7" t="s">
        <v>605</v>
      </c>
      <c r="E612" s="19">
        <v>29500</v>
      </c>
      <c r="F612" s="286" t="s">
        <v>615</v>
      </c>
      <c r="G612" s="216"/>
      <c r="H612" s="216"/>
    </row>
    <row r="613" spans="1:8" s="225" customFormat="1" ht="15.75">
      <c r="A613" s="13">
        <v>505</v>
      </c>
      <c r="B613" s="11" t="s">
        <v>851</v>
      </c>
      <c r="C613" s="7" t="s">
        <v>849</v>
      </c>
      <c r="D613" s="7" t="s">
        <v>605</v>
      </c>
      <c r="E613" s="19">
        <v>44600</v>
      </c>
      <c r="F613" s="286"/>
      <c r="G613" s="216"/>
      <c r="H613" s="216"/>
    </row>
    <row r="614" spans="1:8" s="225" customFormat="1" ht="15.75">
      <c r="A614" s="13">
        <v>506</v>
      </c>
      <c r="B614" s="11" t="s">
        <v>852</v>
      </c>
      <c r="C614" s="7" t="s">
        <v>849</v>
      </c>
      <c r="D614" s="7" t="s">
        <v>605</v>
      </c>
      <c r="E614" s="19">
        <v>54800</v>
      </c>
      <c r="F614" s="286"/>
      <c r="G614" s="216"/>
      <c r="H614" s="216"/>
    </row>
    <row r="615" spans="1:8" s="225" customFormat="1" ht="15.75">
      <c r="A615" s="13">
        <v>507</v>
      </c>
      <c r="B615" s="11" t="s">
        <v>855</v>
      </c>
      <c r="C615" s="7" t="s">
        <v>849</v>
      </c>
      <c r="D615" s="7" t="s">
        <v>605</v>
      </c>
      <c r="E615" s="19">
        <v>36200</v>
      </c>
      <c r="F615" s="286"/>
      <c r="G615" s="216"/>
      <c r="H615" s="216"/>
    </row>
    <row r="616" spans="1:8" s="225" customFormat="1" ht="15.75">
      <c r="A616" s="13">
        <v>508</v>
      </c>
      <c r="B616" s="11" t="s">
        <v>856</v>
      </c>
      <c r="C616" s="7" t="s">
        <v>849</v>
      </c>
      <c r="D616" s="7" t="s">
        <v>605</v>
      </c>
      <c r="E616" s="19">
        <v>43500</v>
      </c>
      <c r="F616" s="286"/>
      <c r="G616" s="216"/>
      <c r="H616" s="216"/>
    </row>
    <row r="617" spans="1:8" s="225" customFormat="1" ht="15.75">
      <c r="A617" s="13">
        <v>509</v>
      </c>
      <c r="B617" s="11" t="s">
        <v>853</v>
      </c>
      <c r="C617" s="7" t="s">
        <v>849</v>
      </c>
      <c r="D617" s="7" t="s">
        <v>605</v>
      </c>
      <c r="E617" s="19">
        <v>41800</v>
      </c>
      <c r="F617" s="286"/>
      <c r="G617" s="216"/>
      <c r="H617" s="216"/>
    </row>
    <row r="618" spans="1:8" s="225" customFormat="1" ht="15.75">
      <c r="A618" s="13">
        <v>510</v>
      </c>
      <c r="B618" s="11" t="s">
        <v>854</v>
      </c>
      <c r="C618" s="7" t="s">
        <v>849</v>
      </c>
      <c r="D618" s="7" t="s">
        <v>605</v>
      </c>
      <c r="E618" s="19">
        <v>57000</v>
      </c>
      <c r="F618" s="286"/>
      <c r="G618" s="216"/>
      <c r="H618" s="216"/>
    </row>
    <row r="619" spans="1:8" s="225" customFormat="1" ht="15.75">
      <c r="A619" s="13">
        <v>511</v>
      </c>
      <c r="B619" s="11" t="s">
        <v>857</v>
      </c>
      <c r="C619" s="7" t="s">
        <v>849</v>
      </c>
      <c r="D619" s="7" t="s">
        <v>605</v>
      </c>
      <c r="E619" s="19">
        <v>44500</v>
      </c>
      <c r="F619" s="286"/>
      <c r="G619" s="216"/>
      <c r="H619" s="216"/>
    </row>
    <row r="620" spans="1:8" s="225" customFormat="1" ht="30">
      <c r="A620" s="13">
        <v>512</v>
      </c>
      <c r="B620" s="11" t="s">
        <v>433</v>
      </c>
      <c r="C620" s="7" t="s">
        <v>444</v>
      </c>
      <c r="D620" s="7" t="s">
        <v>605</v>
      </c>
      <c r="E620" s="19">
        <v>8500</v>
      </c>
      <c r="F620" s="33" t="s">
        <v>615</v>
      </c>
      <c r="G620" s="216"/>
      <c r="H620" s="216"/>
    </row>
    <row r="621" spans="1:8" s="225" customFormat="1" ht="30">
      <c r="A621" s="13">
        <v>513</v>
      </c>
      <c r="B621" s="11" t="s">
        <v>434</v>
      </c>
      <c r="C621" s="7" t="s">
        <v>445</v>
      </c>
      <c r="D621" s="7" t="s">
        <v>605</v>
      </c>
      <c r="E621" s="19">
        <v>15000</v>
      </c>
      <c r="F621" s="33" t="s">
        <v>615</v>
      </c>
      <c r="G621" s="216"/>
      <c r="H621" s="216"/>
    </row>
    <row r="622" spans="1:8" s="225" customFormat="1" ht="30">
      <c r="A622" s="13">
        <v>514</v>
      </c>
      <c r="B622" s="11" t="s">
        <v>435</v>
      </c>
      <c r="C622" s="7" t="s">
        <v>446</v>
      </c>
      <c r="D622" s="7" t="s">
        <v>605</v>
      </c>
      <c r="E622" s="19">
        <v>60500</v>
      </c>
      <c r="F622" s="33" t="s">
        <v>615</v>
      </c>
      <c r="G622" s="216"/>
      <c r="H622" s="216"/>
    </row>
    <row r="623" spans="1:8" s="225" customFormat="1" ht="15.75">
      <c r="A623" s="13">
        <v>515</v>
      </c>
      <c r="B623" s="11" t="s">
        <v>436</v>
      </c>
      <c r="C623" s="7" t="s">
        <v>447</v>
      </c>
      <c r="D623" s="7" t="s">
        <v>605</v>
      </c>
      <c r="E623" s="19">
        <v>37200</v>
      </c>
      <c r="F623" s="33" t="s">
        <v>615</v>
      </c>
      <c r="G623" s="216"/>
      <c r="H623" s="216"/>
    </row>
    <row r="624" spans="1:8" s="225" customFormat="1" ht="15.75">
      <c r="A624" s="13">
        <v>516</v>
      </c>
      <c r="B624" s="11" t="s">
        <v>437</v>
      </c>
      <c r="C624" s="7" t="s">
        <v>448</v>
      </c>
      <c r="D624" s="7" t="s">
        <v>605</v>
      </c>
      <c r="E624" s="19">
        <v>45800</v>
      </c>
      <c r="F624" s="33" t="s">
        <v>615</v>
      </c>
      <c r="G624" s="216"/>
      <c r="H624" s="216"/>
    </row>
    <row r="625" spans="1:8" s="225" customFormat="1" ht="15.75">
      <c r="A625" s="13">
        <v>517</v>
      </c>
      <c r="B625" s="11" t="s">
        <v>438</v>
      </c>
      <c r="C625" s="7" t="s">
        <v>449</v>
      </c>
      <c r="D625" s="7" t="s">
        <v>605</v>
      </c>
      <c r="E625" s="19">
        <v>60500</v>
      </c>
      <c r="F625" s="33" t="s">
        <v>615</v>
      </c>
      <c r="G625" s="216"/>
      <c r="H625" s="216"/>
    </row>
    <row r="626" spans="1:8" s="225" customFormat="1" ht="15.75">
      <c r="A626" s="13">
        <v>518</v>
      </c>
      <c r="B626" s="11" t="s">
        <v>439</v>
      </c>
      <c r="C626" s="7" t="s">
        <v>450</v>
      </c>
      <c r="D626" s="7" t="s">
        <v>605</v>
      </c>
      <c r="E626" s="19">
        <v>15200</v>
      </c>
      <c r="F626" s="33" t="s">
        <v>615</v>
      </c>
      <c r="G626" s="216"/>
      <c r="H626" s="216"/>
    </row>
    <row r="627" spans="1:8" s="225" customFormat="1" ht="30">
      <c r="A627" s="13">
        <v>519</v>
      </c>
      <c r="B627" s="11" t="s">
        <v>440</v>
      </c>
      <c r="C627" s="7" t="s">
        <v>451</v>
      </c>
      <c r="D627" s="7" t="s">
        <v>605</v>
      </c>
      <c r="E627" s="19">
        <v>17200</v>
      </c>
      <c r="F627" s="33" t="s">
        <v>615</v>
      </c>
      <c r="G627" s="216"/>
      <c r="H627" s="216"/>
    </row>
    <row r="628" spans="1:8" s="225" customFormat="1" ht="30">
      <c r="A628" s="13">
        <v>520</v>
      </c>
      <c r="B628" s="11" t="s">
        <v>61</v>
      </c>
      <c r="C628" s="7"/>
      <c r="D628" s="7" t="s">
        <v>605</v>
      </c>
      <c r="E628" s="19">
        <v>50400</v>
      </c>
      <c r="F628" s="33" t="s">
        <v>615</v>
      </c>
      <c r="G628" s="216"/>
      <c r="H628" s="216"/>
    </row>
    <row r="629" spans="1:8" s="225" customFormat="1" ht="15.75">
      <c r="A629" s="13">
        <v>521</v>
      </c>
      <c r="B629" s="11" t="s">
        <v>60</v>
      </c>
      <c r="C629" s="7"/>
      <c r="D629" s="7" t="s">
        <v>605</v>
      </c>
      <c r="E629" s="19">
        <v>50400</v>
      </c>
      <c r="F629" s="33" t="s">
        <v>615</v>
      </c>
      <c r="G629" s="216"/>
      <c r="H629" s="216"/>
    </row>
    <row r="630" spans="1:8" s="225" customFormat="1" ht="15.75">
      <c r="A630" s="13">
        <v>522</v>
      </c>
      <c r="B630" s="11" t="s">
        <v>441</v>
      </c>
      <c r="C630" s="7"/>
      <c r="D630" s="7" t="s">
        <v>605</v>
      </c>
      <c r="E630" s="19">
        <v>70500</v>
      </c>
      <c r="F630" s="33" t="s">
        <v>615</v>
      </c>
      <c r="G630" s="216"/>
      <c r="H630" s="216"/>
    </row>
    <row r="631" spans="1:8" s="225" customFormat="1" ht="15.75">
      <c r="A631" s="13">
        <v>523</v>
      </c>
      <c r="B631" s="11" t="s">
        <v>442</v>
      </c>
      <c r="C631" s="7"/>
      <c r="D631" s="7" t="s">
        <v>605</v>
      </c>
      <c r="E631" s="19">
        <v>173000</v>
      </c>
      <c r="F631" s="33" t="s">
        <v>615</v>
      </c>
      <c r="G631" s="216"/>
      <c r="H631" s="216"/>
    </row>
    <row r="632" spans="1:8" s="225" customFormat="1" ht="15.75">
      <c r="A632" s="13">
        <v>524</v>
      </c>
      <c r="B632" s="11" t="s">
        <v>443</v>
      </c>
      <c r="C632" s="7">
        <v>703</v>
      </c>
      <c r="D632" s="7" t="s">
        <v>605</v>
      </c>
      <c r="E632" s="19">
        <v>89200</v>
      </c>
      <c r="F632" s="33" t="s">
        <v>615</v>
      </c>
      <c r="G632" s="216"/>
      <c r="H632" s="216"/>
    </row>
    <row r="633" spans="1:8" s="225" customFormat="1" ht="30">
      <c r="A633" s="13">
        <v>525</v>
      </c>
      <c r="B633" s="11" t="s">
        <v>24</v>
      </c>
      <c r="C633" s="7" t="s">
        <v>610</v>
      </c>
      <c r="D633" s="7" t="s">
        <v>605</v>
      </c>
      <c r="E633" s="19">
        <v>14870</v>
      </c>
      <c r="F633" s="33" t="s">
        <v>615</v>
      </c>
      <c r="G633" s="216"/>
      <c r="H633" s="216"/>
    </row>
    <row r="634" spans="1:8" s="225" customFormat="1" ht="30">
      <c r="A634" s="13">
        <v>526</v>
      </c>
      <c r="B634" s="11" t="s">
        <v>611</v>
      </c>
      <c r="C634" s="7" t="s">
        <v>612</v>
      </c>
      <c r="D634" s="7" t="s">
        <v>605</v>
      </c>
      <c r="E634" s="19">
        <v>28740</v>
      </c>
      <c r="F634" s="33" t="s">
        <v>615</v>
      </c>
      <c r="G634" s="216"/>
      <c r="H634" s="216"/>
    </row>
    <row r="635" spans="1:8" s="225" customFormat="1" ht="30">
      <c r="A635" s="13">
        <v>527</v>
      </c>
      <c r="B635" s="11" t="s">
        <v>613</v>
      </c>
      <c r="C635" s="7" t="s">
        <v>614</v>
      </c>
      <c r="D635" s="7" t="s">
        <v>605</v>
      </c>
      <c r="E635" s="19">
        <v>90060</v>
      </c>
      <c r="F635" s="33" t="s">
        <v>615</v>
      </c>
      <c r="G635" s="216"/>
      <c r="H635" s="216"/>
    </row>
    <row r="636" spans="1:8" s="225" customFormat="1" ht="30">
      <c r="A636" s="13">
        <v>528</v>
      </c>
      <c r="B636" s="11" t="s">
        <v>545</v>
      </c>
      <c r="C636" s="7" t="s">
        <v>546</v>
      </c>
      <c r="D636" s="7" t="s">
        <v>605</v>
      </c>
      <c r="E636" s="19">
        <v>23000</v>
      </c>
      <c r="F636" s="33" t="s">
        <v>615</v>
      </c>
      <c r="G636" s="216"/>
      <c r="H636" s="216"/>
    </row>
    <row r="637" spans="1:8" s="225" customFormat="1" ht="30">
      <c r="A637" s="13">
        <v>529</v>
      </c>
      <c r="B637" s="11" t="s">
        <v>547</v>
      </c>
      <c r="C637" s="7" t="s">
        <v>548</v>
      </c>
      <c r="D637" s="7" t="s">
        <v>605</v>
      </c>
      <c r="E637" s="19">
        <v>18000</v>
      </c>
      <c r="F637" s="33" t="s">
        <v>615</v>
      </c>
      <c r="G637" s="216"/>
      <c r="H637" s="216"/>
    </row>
    <row r="638" spans="1:8" s="225" customFormat="1" ht="30">
      <c r="A638" s="13">
        <v>530</v>
      </c>
      <c r="B638" s="11" t="s">
        <v>549</v>
      </c>
      <c r="C638" s="7" t="s">
        <v>550</v>
      </c>
      <c r="D638" s="7" t="s">
        <v>605</v>
      </c>
      <c r="E638" s="19">
        <v>46000</v>
      </c>
      <c r="F638" s="33" t="s">
        <v>615</v>
      </c>
      <c r="G638" s="216"/>
      <c r="H638" s="216"/>
    </row>
    <row r="639" spans="1:8" s="225" customFormat="1" ht="30">
      <c r="A639" s="13">
        <v>531</v>
      </c>
      <c r="B639" s="11" t="s">
        <v>551</v>
      </c>
      <c r="C639" s="7" t="s">
        <v>552</v>
      </c>
      <c r="D639" s="7" t="s">
        <v>605</v>
      </c>
      <c r="E639" s="19">
        <v>43000</v>
      </c>
      <c r="F639" s="33" t="s">
        <v>615</v>
      </c>
      <c r="G639" s="216"/>
      <c r="H639" s="216"/>
    </row>
    <row r="640" spans="1:8" s="225" customFormat="1" ht="30">
      <c r="A640" s="13">
        <v>532</v>
      </c>
      <c r="B640" s="11" t="s">
        <v>553</v>
      </c>
      <c r="C640" s="7" t="s">
        <v>554</v>
      </c>
      <c r="D640" s="7" t="s">
        <v>605</v>
      </c>
      <c r="E640" s="19">
        <v>75000</v>
      </c>
      <c r="F640" s="33" t="s">
        <v>615</v>
      </c>
      <c r="G640" s="216"/>
      <c r="H640" s="216"/>
    </row>
    <row r="641" spans="1:8" s="225" customFormat="1" ht="30">
      <c r="A641" s="13">
        <v>533</v>
      </c>
      <c r="B641" s="11" t="s">
        <v>67</v>
      </c>
      <c r="C641" s="7" t="s">
        <v>62</v>
      </c>
      <c r="D641" s="7" t="s">
        <v>605</v>
      </c>
      <c r="E641" s="19">
        <v>40000</v>
      </c>
      <c r="F641" s="33" t="s">
        <v>615</v>
      </c>
      <c r="G641" s="216"/>
      <c r="H641" s="216"/>
    </row>
    <row r="642" spans="1:8" s="225" customFormat="1" ht="30">
      <c r="A642" s="13">
        <v>534</v>
      </c>
      <c r="B642" s="11" t="s">
        <v>68</v>
      </c>
      <c r="C642" s="7" t="s">
        <v>63</v>
      </c>
      <c r="D642" s="7" t="s">
        <v>605</v>
      </c>
      <c r="E642" s="19">
        <v>54000</v>
      </c>
      <c r="F642" s="33" t="s">
        <v>615</v>
      </c>
      <c r="G642" s="216"/>
      <c r="H642" s="216"/>
    </row>
    <row r="643" spans="1:8" s="225" customFormat="1" ht="30">
      <c r="A643" s="13">
        <v>535</v>
      </c>
      <c r="B643" s="11" t="s">
        <v>69</v>
      </c>
      <c r="C643" s="7" t="s">
        <v>64</v>
      </c>
      <c r="D643" s="7" t="s">
        <v>605</v>
      </c>
      <c r="E643" s="19">
        <v>94000</v>
      </c>
      <c r="F643" s="33" t="s">
        <v>615</v>
      </c>
      <c r="G643" s="216"/>
      <c r="H643" s="216"/>
    </row>
    <row r="644" spans="1:8" s="225" customFormat="1" ht="30">
      <c r="A644" s="13">
        <v>536</v>
      </c>
      <c r="B644" s="11" t="s">
        <v>70</v>
      </c>
      <c r="C644" s="7" t="s">
        <v>65</v>
      </c>
      <c r="D644" s="7" t="s">
        <v>605</v>
      </c>
      <c r="E644" s="19">
        <v>42000</v>
      </c>
      <c r="F644" s="33" t="s">
        <v>615</v>
      </c>
      <c r="G644" s="216"/>
      <c r="H644" s="216"/>
    </row>
    <row r="645" spans="1:8" s="225" customFormat="1" ht="30">
      <c r="A645" s="13">
        <v>537</v>
      </c>
      <c r="B645" s="11" t="s">
        <v>165</v>
      </c>
      <c r="C645" s="7" t="s">
        <v>66</v>
      </c>
      <c r="D645" s="7" t="s">
        <v>605</v>
      </c>
      <c r="E645" s="19">
        <v>81000</v>
      </c>
      <c r="F645" s="33" t="s">
        <v>615</v>
      </c>
      <c r="G645" s="216"/>
      <c r="H645" s="216"/>
    </row>
    <row r="646" spans="1:8" s="225" customFormat="1" ht="15.75">
      <c r="A646" s="13">
        <v>538</v>
      </c>
      <c r="B646" s="11" t="s">
        <v>627</v>
      </c>
      <c r="C646" s="7" t="s">
        <v>628</v>
      </c>
      <c r="D646" s="7" t="s">
        <v>605</v>
      </c>
      <c r="E646" s="19">
        <v>16100</v>
      </c>
      <c r="F646" s="33" t="s">
        <v>615</v>
      </c>
      <c r="G646" s="216"/>
      <c r="H646" s="216"/>
    </row>
    <row r="647" spans="1:8" s="225" customFormat="1" ht="30">
      <c r="A647" s="13">
        <v>539</v>
      </c>
      <c r="B647" s="11" t="s">
        <v>689</v>
      </c>
      <c r="C647" s="7"/>
      <c r="D647" s="7" t="s">
        <v>605</v>
      </c>
      <c r="E647" s="19">
        <v>59400</v>
      </c>
      <c r="F647" s="33" t="s">
        <v>615</v>
      </c>
      <c r="G647" s="216"/>
      <c r="H647" s="216"/>
    </row>
    <row r="648" spans="1:8" s="225" customFormat="1" ht="30">
      <c r="A648" s="13">
        <v>540</v>
      </c>
      <c r="B648" s="11" t="s">
        <v>1</v>
      </c>
      <c r="C648" s="7"/>
      <c r="D648" s="7" t="s">
        <v>605</v>
      </c>
      <c r="E648" s="19">
        <v>91999</v>
      </c>
      <c r="F648" s="33" t="s">
        <v>615</v>
      </c>
      <c r="G648" s="216"/>
      <c r="H648" s="216"/>
    </row>
    <row r="649" spans="1:8" s="225" customFormat="1" ht="15.75">
      <c r="A649" s="13">
        <v>541</v>
      </c>
      <c r="B649" s="11" t="s">
        <v>2</v>
      </c>
      <c r="C649" s="7" t="s">
        <v>3</v>
      </c>
      <c r="D649" s="7" t="s">
        <v>605</v>
      </c>
      <c r="E649" s="19">
        <v>91999</v>
      </c>
      <c r="F649" s="33" t="s">
        <v>615</v>
      </c>
      <c r="G649" s="216"/>
      <c r="H649" s="216"/>
    </row>
    <row r="650" spans="1:8" s="227" customFormat="1" ht="15.75" customHeight="1">
      <c r="A650" s="13">
        <v>542</v>
      </c>
      <c r="B650" s="77" t="s">
        <v>1539</v>
      </c>
      <c r="C650" s="7" t="s">
        <v>7</v>
      </c>
      <c r="D650" s="7" t="s">
        <v>605</v>
      </c>
      <c r="E650" s="19">
        <v>167200</v>
      </c>
      <c r="F650" s="33" t="s">
        <v>615</v>
      </c>
      <c r="G650" s="216"/>
      <c r="H650" s="216"/>
    </row>
    <row r="651" spans="1:8" s="259" customFormat="1" ht="15.75">
      <c r="A651" s="13">
        <v>543</v>
      </c>
      <c r="B651" s="11" t="s">
        <v>5</v>
      </c>
      <c r="C651" s="7" t="s">
        <v>6</v>
      </c>
      <c r="D651" s="7" t="s">
        <v>605</v>
      </c>
      <c r="E651" s="19">
        <v>77000</v>
      </c>
      <c r="F651" s="33" t="s">
        <v>615</v>
      </c>
      <c r="G651" s="216"/>
      <c r="H651" s="216"/>
    </row>
    <row r="652" spans="1:8" s="259" customFormat="1" ht="15.75">
      <c r="A652" s="13">
        <v>544</v>
      </c>
      <c r="B652" s="11" t="s">
        <v>847</v>
      </c>
      <c r="C652" s="7" t="s">
        <v>843</v>
      </c>
      <c r="D652" s="7" t="s">
        <v>605</v>
      </c>
      <c r="E652" s="19">
        <v>9200</v>
      </c>
      <c r="F652" s="296" t="s">
        <v>615</v>
      </c>
      <c r="G652" s="216"/>
      <c r="H652" s="216"/>
    </row>
    <row r="653" spans="1:8" s="259" customFormat="1" ht="15.75">
      <c r="A653" s="13">
        <v>545</v>
      </c>
      <c r="B653" s="11" t="s">
        <v>848</v>
      </c>
      <c r="C653" s="7" t="s">
        <v>843</v>
      </c>
      <c r="D653" s="7" t="s">
        <v>605</v>
      </c>
      <c r="E653" s="19">
        <v>16200</v>
      </c>
      <c r="F653" s="296"/>
      <c r="G653" s="216"/>
      <c r="H653" s="216"/>
    </row>
    <row r="654" spans="1:8" s="259" customFormat="1" ht="15.75">
      <c r="A654" s="13">
        <v>546</v>
      </c>
      <c r="B654" s="11" t="s">
        <v>629</v>
      </c>
      <c r="C654" s="7" t="s">
        <v>630</v>
      </c>
      <c r="D654" s="7" t="s">
        <v>605</v>
      </c>
      <c r="E654" s="19">
        <v>19000</v>
      </c>
      <c r="F654" s="33" t="s">
        <v>615</v>
      </c>
      <c r="G654" s="216"/>
      <c r="H654" s="216"/>
    </row>
    <row r="655" spans="1:8" s="259" customFormat="1" ht="15.75">
      <c r="A655" s="13">
        <v>547</v>
      </c>
      <c r="B655" s="11" t="s">
        <v>631</v>
      </c>
      <c r="C655" s="7" t="s">
        <v>630</v>
      </c>
      <c r="D655" s="7" t="s">
        <v>605</v>
      </c>
      <c r="E655" s="19">
        <v>28000</v>
      </c>
      <c r="F655" s="33" t="s">
        <v>615</v>
      </c>
      <c r="G655" s="216"/>
      <c r="H655" s="216"/>
    </row>
    <row r="656" spans="1:11" s="259" customFormat="1" ht="15" customHeight="1">
      <c r="A656" s="220" t="s">
        <v>305</v>
      </c>
      <c r="B656" s="284" t="s">
        <v>513</v>
      </c>
      <c r="C656" s="284"/>
      <c r="D656" s="114"/>
      <c r="E656" s="110"/>
      <c r="F656" s="178"/>
      <c r="G656" s="216"/>
      <c r="H656" s="213"/>
      <c r="K656" s="260"/>
    </row>
    <row r="657" spans="1:8" s="259" customFormat="1" ht="30">
      <c r="A657" s="13">
        <v>548</v>
      </c>
      <c r="B657" s="11" t="s">
        <v>544</v>
      </c>
      <c r="C657" s="7" t="s">
        <v>632</v>
      </c>
      <c r="D657" s="7" t="s">
        <v>605</v>
      </c>
      <c r="E657" s="19">
        <v>5800</v>
      </c>
      <c r="F657" s="33" t="s">
        <v>615</v>
      </c>
      <c r="G657" s="216"/>
      <c r="H657" s="216"/>
    </row>
    <row r="658" spans="1:8" s="259" customFormat="1" ht="30">
      <c r="A658" s="13">
        <v>549</v>
      </c>
      <c r="B658" s="11" t="s">
        <v>18</v>
      </c>
      <c r="C658" s="7" t="s">
        <v>633</v>
      </c>
      <c r="D658" s="7" t="s">
        <v>605</v>
      </c>
      <c r="E658" s="19">
        <v>6000</v>
      </c>
      <c r="F658" s="33" t="s">
        <v>615</v>
      </c>
      <c r="G658" s="216"/>
      <c r="H658" s="216"/>
    </row>
    <row r="659" spans="1:8" s="259" customFormat="1" ht="30">
      <c r="A659" s="13">
        <v>550</v>
      </c>
      <c r="B659" s="11" t="s">
        <v>19</v>
      </c>
      <c r="C659" s="7" t="s">
        <v>634</v>
      </c>
      <c r="D659" s="7" t="s">
        <v>605</v>
      </c>
      <c r="E659" s="19">
        <v>6800</v>
      </c>
      <c r="F659" s="33" t="s">
        <v>615</v>
      </c>
      <c r="G659" s="216"/>
      <c r="H659" s="216"/>
    </row>
    <row r="660" spans="1:8" s="259" customFormat="1" ht="30">
      <c r="A660" s="13">
        <v>551</v>
      </c>
      <c r="B660" s="11" t="s">
        <v>658</v>
      </c>
      <c r="C660" s="7" t="s">
        <v>660</v>
      </c>
      <c r="D660" s="7" t="s">
        <v>605</v>
      </c>
      <c r="E660" s="19">
        <v>4250</v>
      </c>
      <c r="F660" s="33" t="s">
        <v>615</v>
      </c>
      <c r="G660" s="216"/>
      <c r="H660" s="216"/>
    </row>
    <row r="661" spans="1:8" s="259" customFormat="1" ht="15.75">
      <c r="A661" s="13">
        <v>552</v>
      </c>
      <c r="B661" s="11" t="s">
        <v>659</v>
      </c>
      <c r="C661" s="7" t="s">
        <v>661</v>
      </c>
      <c r="D661" s="7" t="s">
        <v>605</v>
      </c>
      <c r="E661" s="19">
        <v>11200</v>
      </c>
      <c r="F661" s="33" t="s">
        <v>615</v>
      </c>
      <c r="G661" s="216"/>
      <c r="H661" s="216"/>
    </row>
    <row r="662" spans="1:8" s="259" customFormat="1" ht="15.75">
      <c r="A662" s="13">
        <v>553</v>
      </c>
      <c r="B662" s="11" t="s">
        <v>167</v>
      </c>
      <c r="C662" s="7" t="s">
        <v>662</v>
      </c>
      <c r="D662" s="7" t="s">
        <v>605</v>
      </c>
      <c r="E662" s="19">
        <v>15800</v>
      </c>
      <c r="F662" s="33" t="s">
        <v>615</v>
      </c>
      <c r="G662" s="216"/>
      <c r="H662" s="216"/>
    </row>
    <row r="663" spans="1:8" s="259" customFormat="1" ht="30">
      <c r="A663" s="13">
        <v>554</v>
      </c>
      <c r="B663" s="11" t="s">
        <v>663</v>
      </c>
      <c r="C663" s="7" t="s">
        <v>166</v>
      </c>
      <c r="D663" s="7" t="s">
        <v>605</v>
      </c>
      <c r="E663" s="19">
        <v>104000</v>
      </c>
      <c r="F663" s="33" t="s">
        <v>615</v>
      </c>
      <c r="G663" s="216"/>
      <c r="H663" s="216"/>
    </row>
    <row r="664" spans="1:8" s="259" customFormat="1" ht="15.75">
      <c r="A664" s="13">
        <v>555</v>
      </c>
      <c r="B664" s="11" t="s">
        <v>844</v>
      </c>
      <c r="C664" s="7"/>
      <c r="D664" s="7" t="s">
        <v>605</v>
      </c>
      <c r="E664" s="19">
        <v>11200</v>
      </c>
      <c r="F664" s="286" t="s">
        <v>615</v>
      </c>
      <c r="G664" s="216"/>
      <c r="H664" s="216"/>
    </row>
    <row r="665" spans="1:8" s="259" customFormat="1" ht="15.75">
      <c r="A665" s="13">
        <v>556</v>
      </c>
      <c r="B665" s="11" t="s">
        <v>845</v>
      </c>
      <c r="C665" s="7"/>
      <c r="D665" s="7" t="s">
        <v>605</v>
      </c>
      <c r="E665" s="19">
        <v>16000</v>
      </c>
      <c r="F665" s="286"/>
      <c r="G665" s="216"/>
      <c r="H665" s="216"/>
    </row>
    <row r="666" spans="1:8" s="259" customFormat="1" ht="15.75">
      <c r="A666" s="13">
        <v>557</v>
      </c>
      <c r="B666" s="11" t="s">
        <v>846</v>
      </c>
      <c r="C666" s="7"/>
      <c r="D666" s="7" t="s">
        <v>605</v>
      </c>
      <c r="E666" s="19">
        <v>30000</v>
      </c>
      <c r="F666" s="286"/>
      <c r="G666" s="216"/>
      <c r="H666" s="216"/>
    </row>
    <row r="667" spans="1:8" s="259" customFormat="1" ht="15.75">
      <c r="A667" s="13">
        <v>558</v>
      </c>
      <c r="B667" s="11" t="s">
        <v>578</v>
      </c>
      <c r="C667" s="7" t="s">
        <v>228</v>
      </c>
      <c r="D667" s="7" t="s">
        <v>605</v>
      </c>
      <c r="E667" s="19">
        <v>17000</v>
      </c>
      <c r="F667" s="33" t="s">
        <v>615</v>
      </c>
      <c r="G667" s="216"/>
      <c r="H667" s="216"/>
    </row>
    <row r="668" spans="1:8" s="259" customFormat="1" ht="15.75">
      <c r="A668" s="13">
        <v>559</v>
      </c>
      <c r="B668" s="11" t="s">
        <v>59</v>
      </c>
      <c r="C668" s="7" t="s">
        <v>579</v>
      </c>
      <c r="D668" s="7" t="s">
        <v>605</v>
      </c>
      <c r="E668" s="19">
        <v>17700</v>
      </c>
      <c r="F668" s="33" t="s">
        <v>615</v>
      </c>
      <c r="G668" s="216"/>
      <c r="H668" s="216"/>
    </row>
    <row r="669" spans="1:8" s="259" customFormat="1" ht="15.75">
      <c r="A669" s="13">
        <v>560</v>
      </c>
      <c r="B669" s="11" t="s">
        <v>223</v>
      </c>
      <c r="C669" s="7" t="s">
        <v>512</v>
      </c>
      <c r="D669" s="7" t="s">
        <v>605</v>
      </c>
      <c r="E669" s="19">
        <v>4200</v>
      </c>
      <c r="F669" s="33" t="s">
        <v>615</v>
      </c>
      <c r="G669" s="216"/>
      <c r="H669" s="216"/>
    </row>
    <row r="670" spans="1:8" s="259" customFormat="1" ht="15.75">
      <c r="A670" s="13">
        <v>561</v>
      </c>
      <c r="B670" s="11" t="s">
        <v>487</v>
      </c>
      <c r="C670" s="7" t="s">
        <v>512</v>
      </c>
      <c r="D670" s="7" t="s">
        <v>605</v>
      </c>
      <c r="E670" s="19">
        <v>3700</v>
      </c>
      <c r="F670" s="33" t="s">
        <v>615</v>
      </c>
      <c r="G670" s="216"/>
      <c r="H670" s="216"/>
    </row>
    <row r="671" spans="1:8" s="259" customFormat="1" ht="15.75">
      <c r="A671" s="13">
        <v>562</v>
      </c>
      <c r="B671" s="11" t="s">
        <v>488</v>
      </c>
      <c r="C671" s="7" t="s">
        <v>512</v>
      </c>
      <c r="D671" s="7" t="s">
        <v>605</v>
      </c>
      <c r="E671" s="19">
        <v>7500</v>
      </c>
      <c r="F671" s="33" t="s">
        <v>615</v>
      </c>
      <c r="G671" s="216"/>
      <c r="H671" s="216"/>
    </row>
    <row r="672" spans="1:8" s="259" customFormat="1" ht="15.75">
      <c r="A672" s="13">
        <v>563</v>
      </c>
      <c r="B672" s="11" t="s">
        <v>489</v>
      </c>
      <c r="C672" s="7"/>
      <c r="D672" s="7" t="s">
        <v>605</v>
      </c>
      <c r="E672" s="19">
        <v>6300</v>
      </c>
      <c r="F672" s="33" t="s">
        <v>615</v>
      </c>
      <c r="G672" s="216"/>
      <c r="H672" s="216"/>
    </row>
    <row r="673" spans="1:8" s="259" customFormat="1" ht="15.75">
      <c r="A673" s="13">
        <v>564</v>
      </c>
      <c r="B673" s="11" t="s">
        <v>490</v>
      </c>
      <c r="C673" s="7"/>
      <c r="D673" s="7" t="s">
        <v>605</v>
      </c>
      <c r="E673" s="19">
        <v>4300</v>
      </c>
      <c r="F673" s="33" t="s">
        <v>615</v>
      </c>
      <c r="G673" s="216"/>
      <c r="H673" s="216"/>
    </row>
    <row r="674" spans="1:8" s="259" customFormat="1" ht="15.75">
      <c r="A674" s="13">
        <v>565</v>
      </c>
      <c r="B674" s="11" t="s">
        <v>491</v>
      </c>
      <c r="C674" s="7"/>
      <c r="D674" s="7" t="s">
        <v>605</v>
      </c>
      <c r="E674" s="19">
        <v>4500</v>
      </c>
      <c r="F674" s="33" t="s">
        <v>615</v>
      </c>
      <c r="G674" s="216"/>
      <c r="H674" s="216"/>
    </row>
    <row r="675" spans="1:11" s="261" customFormat="1" ht="15.75">
      <c r="A675" s="220" t="s">
        <v>301</v>
      </c>
      <c r="B675" s="276" t="s">
        <v>278</v>
      </c>
      <c r="C675" s="108"/>
      <c r="D675" s="108"/>
      <c r="E675" s="110"/>
      <c r="F675" s="111"/>
      <c r="G675" s="222"/>
      <c r="H675" s="228"/>
      <c r="K675" s="262"/>
    </row>
    <row r="676" spans="1:8" s="264" customFormat="1" ht="15">
      <c r="A676" s="13">
        <v>566</v>
      </c>
      <c r="B676" s="173" t="s">
        <v>1271</v>
      </c>
      <c r="C676" s="305" t="s">
        <v>1272</v>
      </c>
      <c r="D676" s="174" t="s">
        <v>607</v>
      </c>
      <c r="E676" s="175">
        <v>3700</v>
      </c>
      <c r="F676" s="286" t="s">
        <v>1273</v>
      </c>
      <c r="G676" s="263"/>
      <c r="H676" s="263"/>
    </row>
    <row r="677" spans="1:8" s="264" customFormat="1" ht="15">
      <c r="A677" s="13">
        <v>567</v>
      </c>
      <c r="B677" s="173" t="s">
        <v>1274</v>
      </c>
      <c r="C677" s="305"/>
      <c r="D677" s="174" t="s">
        <v>607</v>
      </c>
      <c r="E677" s="175">
        <v>6030</v>
      </c>
      <c r="F677" s="286"/>
      <c r="G677" s="263"/>
      <c r="H677" s="263"/>
    </row>
    <row r="678" spans="1:8" s="264" customFormat="1" ht="15">
      <c r="A678" s="13">
        <v>568</v>
      </c>
      <c r="B678" s="173" t="s">
        <v>1275</v>
      </c>
      <c r="C678" s="305"/>
      <c r="D678" s="174" t="s">
        <v>607</v>
      </c>
      <c r="E678" s="175">
        <v>22100</v>
      </c>
      <c r="F678" s="286"/>
      <c r="G678" s="263"/>
      <c r="H678" s="263"/>
    </row>
    <row r="679" spans="1:8" s="264" customFormat="1" ht="15">
      <c r="A679" s="13">
        <v>569</v>
      </c>
      <c r="B679" s="173" t="s">
        <v>1276</v>
      </c>
      <c r="C679" s="305"/>
      <c r="D679" s="174" t="s">
        <v>607</v>
      </c>
      <c r="E679" s="175">
        <v>103600</v>
      </c>
      <c r="F679" s="286"/>
      <c r="G679" s="263"/>
      <c r="H679" s="263"/>
    </row>
    <row r="680" spans="1:8" s="264" customFormat="1" ht="15">
      <c r="A680" s="13">
        <v>570</v>
      </c>
      <c r="B680" s="173" t="s">
        <v>1277</v>
      </c>
      <c r="C680" s="305"/>
      <c r="D680" s="174" t="s">
        <v>607</v>
      </c>
      <c r="E680" s="175">
        <v>514200</v>
      </c>
      <c r="F680" s="286"/>
      <c r="G680" s="263"/>
      <c r="H680" s="263"/>
    </row>
    <row r="681" spans="1:8" s="264" customFormat="1" ht="15">
      <c r="A681" s="13">
        <v>571</v>
      </c>
      <c r="B681" s="173" t="s">
        <v>1278</v>
      </c>
      <c r="C681" s="305"/>
      <c r="D681" s="174" t="s">
        <v>607</v>
      </c>
      <c r="E681" s="175">
        <v>644300</v>
      </c>
      <c r="F681" s="286"/>
      <c r="G681" s="263"/>
      <c r="H681" s="263"/>
    </row>
    <row r="682" spans="1:8" s="264" customFormat="1" ht="15">
      <c r="A682" s="13">
        <v>572</v>
      </c>
      <c r="B682" s="173" t="s">
        <v>1279</v>
      </c>
      <c r="C682" s="305" t="s">
        <v>1280</v>
      </c>
      <c r="D682" s="174" t="s">
        <v>607</v>
      </c>
      <c r="E682" s="175">
        <v>4110</v>
      </c>
      <c r="F682" s="286"/>
      <c r="G682" s="263"/>
      <c r="H682" s="263"/>
    </row>
    <row r="683" spans="1:8" s="264" customFormat="1" ht="15">
      <c r="A683" s="13">
        <v>573</v>
      </c>
      <c r="B683" s="173" t="s">
        <v>1384</v>
      </c>
      <c r="C683" s="305"/>
      <c r="D683" s="174" t="s">
        <v>607</v>
      </c>
      <c r="E683" s="175">
        <v>5270</v>
      </c>
      <c r="F683" s="286"/>
      <c r="G683" s="263"/>
      <c r="H683" s="263"/>
    </row>
    <row r="684" spans="1:8" s="264" customFormat="1" ht="15">
      <c r="A684" s="13">
        <v>574</v>
      </c>
      <c r="B684" s="173" t="s">
        <v>1281</v>
      </c>
      <c r="C684" s="305"/>
      <c r="D684" s="174" t="s">
        <v>607</v>
      </c>
      <c r="E684" s="175">
        <v>15540</v>
      </c>
      <c r="F684" s="286"/>
      <c r="G684" s="263"/>
      <c r="H684" s="263"/>
    </row>
    <row r="685" spans="1:8" s="264" customFormat="1" ht="15">
      <c r="A685" s="13">
        <v>575</v>
      </c>
      <c r="B685" s="173" t="s">
        <v>1282</v>
      </c>
      <c r="C685" s="305"/>
      <c r="D685" s="174" t="s">
        <v>607</v>
      </c>
      <c r="E685" s="175">
        <v>56600</v>
      </c>
      <c r="F685" s="286"/>
      <c r="G685" s="263"/>
      <c r="H685" s="263"/>
    </row>
    <row r="686" spans="1:8" s="264" customFormat="1" ht="15">
      <c r="A686" s="13">
        <v>576</v>
      </c>
      <c r="B686" s="173" t="s">
        <v>1283</v>
      </c>
      <c r="C686" s="305"/>
      <c r="D686" s="174" t="s">
        <v>607</v>
      </c>
      <c r="E686" s="175">
        <v>106300</v>
      </c>
      <c r="F686" s="286"/>
      <c r="G686" s="263"/>
      <c r="H686" s="263"/>
    </row>
    <row r="687" spans="1:8" s="264" customFormat="1" ht="15">
      <c r="A687" s="13">
        <v>577</v>
      </c>
      <c r="B687" s="173" t="s">
        <v>1284</v>
      </c>
      <c r="C687" s="305"/>
      <c r="D687" s="174" t="s">
        <v>607</v>
      </c>
      <c r="E687" s="175">
        <v>203400</v>
      </c>
      <c r="F687" s="286"/>
      <c r="G687" s="263"/>
      <c r="H687" s="263"/>
    </row>
    <row r="688" spans="1:8" s="264" customFormat="1" ht="15">
      <c r="A688" s="13">
        <v>578</v>
      </c>
      <c r="B688" s="173" t="s">
        <v>1285</v>
      </c>
      <c r="C688" s="305"/>
      <c r="D688" s="174" t="s">
        <v>607</v>
      </c>
      <c r="E688" s="175">
        <v>328800</v>
      </c>
      <c r="F688" s="286"/>
      <c r="G688" s="263"/>
      <c r="H688" s="263"/>
    </row>
    <row r="689" spans="1:8" s="264" customFormat="1" ht="18.75" customHeight="1">
      <c r="A689" s="13">
        <v>579</v>
      </c>
      <c r="B689" s="173" t="s">
        <v>1286</v>
      </c>
      <c r="C689" s="306" t="s">
        <v>1287</v>
      </c>
      <c r="D689" s="174" t="s">
        <v>607</v>
      </c>
      <c r="E689" s="175">
        <v>24100</v>
      </c>
      <c r="F689" s="286"/>
      <c r="G689" s="263"/>
      <c r="H689" s="263"/>
    </row>
    <row r="690" spans="1:8" s="264" customFormat="1" ht="15">
      <c r="A690" s="13">
        <v>580</v>
      </c>
      <c r="B690" s="173" t="s">
        <v>1288</v>
      </c>
      <c r="C690" s="306"/>
      <c r="D690" s="174" t="s">
        <v>607</v>
      </c>
      <c r="E690" s="175">
        <v>54000</v>
      </c>
      <c r="F690" s="286"/>
      <c r="G690" s="263"/>
      <c r="H690" s="263"/>
    </row>
    <row r="691" spans="1:8" s="264" customFormat="1" ht="15">
      <c r="A691" s="13">
        <v>581</v>
      </c>
      <c r="B691" s="173" t="s">
        <v>1289</v>
      </c>
      <c r="C691" s="307" t="s">
        <v>1290</v>
      </c>
      <c r="D691" s="174" t="s">
        <v>607</v>
      </c>
      <c r="E691" s="175">
        <v>14840</v>
      </c>
      <c r="F691" s="286"/>
      <c r="G691" s="263"/>
      <c r="H691" s="263"/>
    </row>
    <row r="692" spans="1:8" s="264" customFormat="1" ht="15">
      <c r="A692" s="13">
        <v>582</v>
      </c>
      <c r="B692" s="173" t="s">
        <v>1291</v>
      </c>
      <c r="C692" s="307"/>
      <c r="D692" s="174" t="s">
        <v>607</v>
      </c>
      <c r="E692" s="175">
        <v>22000</v>
      </c>
      <c r="F692" s="286"/>
      <c r="G692" s="263"/>
      <c r="H692" s="263"/>
    </row>
    <row r="693" spans="1:8" s="264" customFormat="1" ht="15">
      <c r="A693" s="13">
        <v>583</v>
      </c>
      <c r="B693" s="173" t="s">
        <v>1292</v>
      </c>
      <c r="C693" s="307"/>
      <c r="D693" s="174" t="s">
        <v>607</v>
      </c>
      <c r="E693" s="175">
        <v>45800</v>
      </c>
      <c r="F693" s="286"/>
      <c r="G693" s="263"/>
      <c r="H693" s="263"/>
    </row>
    <row r="694" spans="1:8" s="264" customFormat="1" ht="15.75" customHeight="1">
      <c r="A694" s="13">
        <v>584</v>
      </c>
      <c r="B694" s="173" t="s">
        <v>1293</v>
      </c>
      <c r="C694" s="308" t="s">
        <v>1294</v>
      </c>
      <c r="D694" s="174" t="s">
        <v>607</v>
      </c>
      <c r="E694" s="175">
        <v>18930</v>
      </c>
      <c r="F694" s="286"/>
      <c r="G694" s="263"/>
      <c r="H694" s="263"/>
    </row>
    <row r="695" spans="1:8" s="264" customFormat="1" ht="15">
      <c r="A695" s="13">
        <v>585</v>
      </c>
      <c r="B695" s="173" t="s">
        <v>1295</v>
      </c>
      <c r="C695" s="308"/>
      <c r="D695" s="174" t="s">
        <v>607</v>
      </c>
      <c r="E695" s="175">
        <v>28200</v>
      </c>
      <c r="F695" s="286"/>
      <c r="G695" s="263"/>
      <c r="H695" s="263"/>
    </row>
    <row r="696" spans="1:8" s="264" customFormat="1" ht="15">
      <c r="A696" s="13">
        <v>586</v>
      </c>
      <c r="B696" s="173" t="s">
        <v>1296</v>
      </c>
      <c r="C696" s="302" t="s">
        <v>1297</v>
      </c>
      <c r="D696" s="174" t="s">
        <v>607</v>
      </c>
      <c r="E696" s="175">
        <v>84700</v>
      </c>
      <c r="F696" s="286"/>
      <c r="G696" s="263"/>
      <c r="H696" s="263"/>
    </row>
    <row r="697" spans="1:8" s="264" customFormat="1" ht="15">
      <c r="A697" s="13">
        <v>587</v>
      </c>
      <c r="B697" s="173" t="s">
        <v>1298</v>
      </c>
      <c r="C697" s="302"/>
      <c r="D697" s="174" t="s">
        <v>607</v>
      </c>
      <c r="E697" s="175">
        <v>166600</v>
      </c>
      <c r="F697" s="286"/>
      <c r="G697" s="263"/>
      <c r="H697" s="263"/>
    </row>
    <row r="698" spans="1:8" s="264" customFormat="1" ht="15">
      <c r="A698" s="13">
        <v>588</v>
      </c>
      <c r="B698" s="173" t="s">
        <v>1299</v>
      </c>
      <c r="C698" s="302"/>
      <c r="D698" s="174" t="s">
        <v>607</v>
      </c>
      <c r="E698" s="175">
        <v>428200</v>
      </c>
      <c r="F698" s="286"/>
      <c r="G698" s="263"/>
      <c r="H698" s="263"/>
    </row>
    <row r="699" spans="1:8" s="264" customFormat="1" ht="15">
      <c r="A699" s="13">
        <v>589</v>
      </c>
      <c r="B699" s="173" t="s">
        <v>1300</v>
      </c>
      <c r="C699" s="302"/>
      <c r="D699" s="174" t="s">
        <v>607</v>
      </c>
      <c r="E699" s="175">
        <v>690900</v>
      </c>
      <c r="F699" s="286"/>
      <c r="G699" s="263"/>
      <c r="H699" s="263"/>
    </row>
    <row r="700" spans="1:8" s="264" customFormat="1" ht="15">
      <c r="A700" s="13">
        <v>590</v>
      </c>
      <c r="B700" s="173" t="s">
        <v>1301</v>
      </c>
      <c r="C700" s="302" t="s">
        <v>1302</v>
      </c>
      <c r="D700" s="174" t="s">
        <v>607</v>
      </c>
      <c r="E700" s="175">
        <v>117500</v>
      </c>
      <c r="F700" s="286"/>
      <c r="G700" s="263"/>
      <c r="H700" s="263"/>
    </row>
    <row r="701" spans="1:8" s="264" customFormat="1" ht="15">
      <c r="A701" s="13">
        <v>591</v>
      </c>
      <c r="B701" s="173" t="s">
        <v>1303</v>
      </c>
      <c r="C701" s="302"/>
      <c r="D701" s="174" t="s">
        <v>607</v>
      </c>
      <c r="E701" s="175">
        <v>328100</v>
      </c>
      <c r="F701" s="286"/>
      <c r="G701" s="263"/>
      <c r="H701" s="263"/>
    </row>
    <row r="702" spans="1:8" s="264" customFormat="1" ht="15">
      <c r="A702" s="13">
        <v>592</v>
      </c>
      <c r="B702" s="173" t="s">
        <v>1304</v>
      </c>
      <c r="C702" s="302"/>
      <c r="D702" s="174" t="s">
        <v>607</v>
      </c>
      <c r="E702" s="175">
        <v>625200</v>
      </c>
      <c r="F702" s="286"/>
      <c r="G702" s="263"/>
      <c r="H702" s="263"/>
    </row>
    <row r="703" spans="1:8" s="264" customFormat="1" ht="15">
      <c r="A703" s="13">
        <v>593</v>
      </c>
      <c r="B703" s="173" t="s">
        <v>1305</v>
      </c>
      <c r="C703" s="302"/>
      <c r="D703" s="174" t="s">
        <v>607</v>
      </c>
      <c r="E703" s="175">
        <v>789100</v>
      </c>
      <c r="F703" s="286"/>
      <c r="G703" s="263"/>
      <c r="H703" s="263"/>
    </row>
    <row r="704" spans="1:8" s="264" customFormat="1" ht="15">
      <c r="A704" s="13">
        <v>594</v>
      </c>
      <c r="B704" s="173" t="s">
        <v>1306</v>
      </c>
      <c r="C704" s="302" t="s">
        <v>1307</v>
      </c>
      <c r="D704" s="174" t="s">
        <v>607</v>
      </c>
      <c r="E704" s="175">
        <v>152200</v>
      </c>
      <c r="F704" s="286"/>
      <c r="G704" s="263"/>
      <c r="H704" s="263"/>
    </row>
    <row r="705" spans="1:8" s="264" customFormat="1" ht="15">
      <c r="A705" s="13">
        <v>595</v>
      </c>
      <c r="B705" s="173" t="s">
        <v>1308</v>
      </c>
      <c r="C705" s="302"/>
      <c r="D705" s="174" t="s">
        <v>607</v>
      </c>
      <c r="E705" s="175">
        <v>232300</v>
      </c>
      <c r="F705" s="286"/>
      <c r="G705" s="263"/>
      <c r="H705" s="263"/>
    </row>
    <row r="706" spans="1:8" s="264" customFormat="1" ht="15">
      <c r="A706" s="13">
        <v>596</v>
      </c>
      <c r="B706" s="173" t="s">
        <v>1309</v>
      </c>
      <c r="C706" s="302"/>
      <c r="D706" s="174" t="s">
        <v>607</v>
      </c>
      <c r="E706" s="175">
        <v>434100</v>
      </c>
      <c r="F706" s="286"/>
      <c r="G706" s="263"/>
      <c r="H706" s="263"/>
    </row>
    <row r="707" spans="1:8" s="264" customFormat="1" ht="15">
      <c r="A707" s="13">
        <v>597</v>
      </c>
      <c r="B707" s="173" t="s">
        <v>1310</v>
      </c>
      <c r="C707" s="302"/>
      <c r="D707" s="174" t="s">
        <v>607</v>
      </c>
      <c r="E707" s="175">
        <v>1050100</v>
      </c>
      <c r="F707" s="286"/>
      <c r="G707" s="263"/>
      <c r="H707" s="263"/>
    </row>
    <row r="708" spans="1:8" s="264" customFormat="1" ht="15">
      <c r="A708" s="13">
        <v>598</v>
      </c>
      <c r="B708" s="173" t="s">
        <v>1311</v>
      </c>
      <c r="C708" s="302"/>
      <c r="D708" s="174" t="s">
        <v>607</v>
      </c>
      <c r="E708" s="175">
        <v>1608200</v>
      </c>
      <c r="F708" s="286"/>
      <c r="G708" s="263"/>
      <c r="H708" s="263"/>
    </row>
    <row r="709" spans="1:8" s="264" customFormat="1" ht="15">
      <c r="A709" s="13">
        <v>599</v>
      </c>
      <c r="B709" s="173" t="s">
        <v>1312</v>
      </c>
      <c r="C709" s="302" t="s">
        <v>1313</v>
      </c>
      <c r="D709" s="174" t="s">
        <v>607</v>
      </c>
      <c r="E709" s="175">
        <v>212200</v>
      </c>
      <c r="F709" s="286"/>
      <c r="G709" s="263"/>
      <c r="H709" s="263"/>
    </row>
    <row r="710" spans="1:8" s="264" customFormat="1" ht="15">
      <c r="A710" s="13">
        <v>600</v>
      </c>
      <c r="B710" s="173" t="s">
        <v>1314</v>
      </c>
      <c r="C710" s="302"/>
      <c r="D710" s="174" t="s">
        <v>607</v>
      </c>
      <c r="E710" s="175">
        <v>384000</v>
      </c>
      <c r="F710" s="286"/>
      <c r="G710" s="263"/>
      <c r="H710" s="263"/>
    </row>
    <row r="711" spans="1:8" s="264" customFormat="1" ht="15">
      <c r="A711" s="13">
        <v>601</v>
      </c>
      <c r="B711" s="173" t="s">
        <v>1315</v>
      </c>
      <c r="C711" s="302"/>
      <c r="D711" s="174" t="s">
        <v>607</v>
      </c>
      <c r="E711" s="175">
        <v>731800</v>
      </c>
      <c r="F711" s="286"/>
      <c r="G711" s="263"/>
      <c r="H711" s="263"/>
    </row>
    <row r="712" spans="1:8" s="264" customFormat="1" ht="15">
      <c r="A712" s="13">
        <v>602</v>
      </c>
      <c r="B712" s="173" t="s">
        <v>1316</v>
      </c>
      <c r="C712" s="302"/>
      <c r="D712" s="174" t="s">
        <v>607</v>
      </c>
      <c r="E712" s="175">
        <v>938100</v>
      </c>
      <c r="F712" s="286"/>
      <c r="G712" s="263"/>
      <c r="H712" s="263"/>
    </row>
    <row r="713" spans="1:8" s="264" customFormat="1" ht="18" customHeight="1">
      <c r="A713" s="13">
        <v>603</v>
      </c>
      <c r="B713" s="173" t="s">
        <v>1317</v>
      </c>
      <c r="C713" s="303" t="s">
        <v>1318</v>
      </c>
      <c r="D713" s="174" t="s">
        <v>607</v>
      </c>
      <c r="E713" s="175">
        <v>37400</v>
      </c>
      <c r="F713" s="286"/>
      <c r="G713" s="263"/>
      <c r="H713" s="263"/>
    </row>
    <row r="714" spans="1:8" s="264" customFormat="1" ht="15.75" customHeight="1">
      <c r="A714" s="13">
        <v>604</v>
      </c>
      <c r="B714" s="173" t="s">
        <v>1319</v>
      </c>
      <c r="C714" s="303"/>
      <c r="D714" s="174" t="s">
        <v>607</v>
      </c>
      <c r="E714" s="175">
        <v>68000</v>
      </c>
      <c r="F714" s="286"/>
      <c r="G714" s="263"/>
      <c r="H714" s="263"/>
    </row>
    <row r="715" spans="1:8" s="264" customFormat="1" ht="15">
      <c r="A715" s="13">
        <v>605</v>
      </c>
      <c r="B715" s="173" t="s">
        <v>1320</v>
      </c>
      <c r="C715" s="304" t="s">
        <v>1321</v>
      </c>
      <c r="D715" s="174" t="s">
        <v>607</v>
      </c>
      <c r="E715" s="175">
        <v>47500</v>
      </c>
      <c r="F715" s="286"/>
      <c r="G715" s="263"/>
      <c r="H715" s="263"/>
    </row>
    <row r="716" spans="1:8" s="264" customFormat="1" ht="15">
      <c r="A716" s="13">
        <v>606</v>
      </c>
      <c r="B716" s="173" t="s">
        <v>1322</v>
      </c>
      <c r="C716" s="304"/>
      <c r="D716" s="174" t="s">
        <v>607</v>
      </c>
      <c r="E716" s="175">
        <v>131700</v>
      </c>
      <c r="F716" s="286"/>
      <c r="G716" s="263"/>
      <c r="H716" s="263"/>
    </row>
    <row r="717" spans="1:8" s="264" customFormat="1" ht="15">
      <c r="A717" s="13">
        <v>607</v>
      </c>
      <c r="B717" s="173" t="s">
        <v>1323</v>
      </c>
      <c r="C717" s="304"/>
      <c r="D717" s="174" t="s">
        <v>607</v>
      </c>
      <c r="E717" s="175">
        <v>351500</v>
      </c>
      <c r="F717" s="286"/>
      <c r="G717" s="263"/>
      <c r="H717" s="263"/>
    </row>
    <row r="718" spans="1:8" s="264" customFormat="1" ht="15">
      <c r="A718" s="13">
        <v>608</v>
      </c>
      <c r="B718" s="173" t="s">
        <v>1324</v>
      </c>
      <c r="C718" s="304"/>
      <c r="D718" s="174" t="s">
        <v>607</v>
      </c>
      <c r="E718" s="175">
        <v>1284200</v>
      </c>
      <c r="F718" s="286"/>
      <c r="G718" s="263"/>
      <c r="H718" s="263"/>
    </row>
    <row r="719" spans="1:8" s="264" customFormat="1" ht="15">
      <c r="A719" s="13">
        <v>609</v>
      </c>
      <c r="B719" s="173" t="s">
        <v>1325</v>
      </c>
      <c r="C719" s="303" t="s">
        <v>1326</v>
      </c>
      <c r="D719" s="174" t="s">
        <v>607</v>
      </c>
      <c r="E719" s="175">
        <v>55100</v>
      </c>
      <c r="F719" s="286"/>
      <c r="G719" s="263"/>
      <c r="H719" s="263"/>
    </row>
    <row r="720" spans="1:8" s="264" customFormat="1" ht="15">
      <c r="A720" s="13">
        <v>610</v>
      </c>
      <c r="B720" s="173" t="s">
        <v>1327</v>
      </c>
      <c r="C720" s="303"/>
      <c r="D720" s="174" t="s">
        <v>607</v>
      </c>
      <c r="E720" s="175">
        <v>154900</v>
      </c>
      <c r="F720" s="286"/>
      <c r="G720" s="263"/>
      <c r="H720" s="263"/>
    </row>
    <row r="721" spans="1:8" s="264" customFormat="1" ht="15">
      <c r="A721" s="13">
        <v>611</v>
      </c>
      <c r="B721" s="173" t="s">
        <v>1328</v>
      </c>
      <c r="C721" s="303"/>
      <c r="D721" s="174" t="s">
        <v>607</v>
      </c>
      <c r="E721" s="175">
        <v>410500</v>
      </c>
      <c r="F721" s="286"/>
      <c r="G721" s="263"/>
      <c r="H721" s="263"/>
    </row>
    <row r="722" spans="1:8" s="264" customFormat="1" ht="18">
      <c r="A722" s="13">
        <v>612</v>
      </c>
      <c r="B722" s="173" t="s">
        <v>1329</v>
      </c>
      <c r="C722" s="176" t="s">
        <v>1330</v>
      </c>
      <c r="D722" s="174" t="s">
        <v>607</v>
      </c>
      <c r="E722" s="175">
        <v>5990</v>
      </c>
      <c r="F722" s="286"/>
      <c r="G722" s="263"/>
      <c r="H722" s="263"/>
    </row>
    <row r="723" spans="1:8" s="264" customFormat="1" ht="15">
      <c r="A723" s="13">
        <v>613</v>
      </c>
      <c r="B723" s="173" t="s">
        <v>1331</v>
      </c>
      <c r="C723" s="302" t="s">
        <v>1332</v>
      </c>
      <c r="D723" s="174" t="s">
        <v>607</v>
      </c>
      <c r="E723" s="175">
        <v>6800</v>
      </c>
      <c r="F723" s="286"/>
      <c r="G723" s="263"/>
      <c r="H723" s="263"/>
    </row>
    <row r="724" spans="1:8" s="264" customFormat="1" ht="15">
      <c r="A724" s="13">
        <v>614</v>
      </c>
      <c r="B724" s="173" t="s">
        <v>1333</v>
      </c>
      <c r="C724" s="302"/>
      <c r="D724" s="174" t="s">
        <v>607</v>
      </c>
      <c r="E724" s="175">
        <v>8600</v>
      </c>
      <c r="F724" s="286"/>
      <c r="G724" s="263"/>
      <c r="H724" s="263"/>
    </row>
    <row r="725" spans="1:8" s="264" customFormat="1" ht="19.5" customHeight="1">
      <c r="A725" s="13">
        <v>615</v>
      </c>
      <c r="B725" s="173" t="s">
        <v>1334</v>
      </c>
      <c r="C725" s="303" t="s">
        <v>1335</v>
      </c>
      <c r="D725" s="174" t="s">
        <v>607</v>
      </c>
      <c r="E725" s="175">
        <v>67400</v>
      </c>
      <c r="F725" s="286"/>
      <c r="G725" s="263"/>
      <c r="H725" s="263"/>
    </row>
    <row r="726" spans="1:8" s="264" customFormat="1" ht="15">
      <c r="A726" s="13">
        <v>616</v>
      </c>
      <c r="B726" s="173" t="s">
        <v>1336</v>
      </c>
      <c r="C726" s="303"/>
      <c r="D726" s="174" t="s">
        <v>607</v>
      </c>
      <c r="E726" s="175">
        <v>560500</v>
      </c>
      <c r="F726" s="286"/>
      <c r="G726" s="263"/>
      <c r="H726" s="263"/>
    </row>
    <row r="727" spans="1:11" s="227" customFormat="1" ht="15.75">
      <c r="A727" s="220" t="s">
        <v>302</v>
      </c>
      <c r="B727" s="253" t="s">
        <v>1103</v>
      </c>
      <c r="C727" s="124"/>
      <c r="D727" s="124"/>
      <c r="E727" s="133"/>
      <c r="F727" s="134"/>
      <c r="G727" s="228"/>
      <c r="H727" s="222"/>
      <c r="K727" s="252"/>
    </row>
    <row r="728" spans="1:10" s="225" customFormat="1" ht="15.75">
      <c r="A728" s="13">
        <v>617</v>
      </c>
      <c r="B728" s="28" t="s">
        <v>1063</v>
      </c>
      <c r="C728" s="243" t="s">
        <v>1104</v>
      </c>
      <c r="D728" s="41" t="s">
        <v>123</v>
      </c>
      <c r="E728" s="26">
        <v>2900</v>
      </c>
      <c r="F728" s="299" t="s">
        <v>1766</v>
      </c>
      <c r="G728" s="216">
        <v>3850.0000000000005</v>
      </c>
      <c r="H728" s="216">
        <v>-950.0000000000005</v>
      </c>
      <c r="J728" s="265"/>
    </row>
    <row r="729" spans="1:10" s="225" customFormat="1" ht="15.75">
      <c r="A729" s="13">
        <v>618</v>
      </c>
      <c r="B729" s="28" t="s">
        <v>1064</v>
      </c>
      <c r="C729" s="243" t="s">
        <v>1105</v>
      </c>
      <c r="D729" s="41" t="s">
        <v>123</v>
      </c>
      <c r="E729" s="26">
        <v>4700</v>
      </c>
      <c r="F729" s="299"/>
      <c r="G729" s="216">
        <v>6160.000000000001</v>
      </c>
      <c r="H729" s="216">
        <v>-1460.000000000001</v>
      </c>
      <c r="J729" s="265"/>
    </row>
    <row r="730" spans="1:10" s="225" customFormat="1" ht="15.75">
      <c r="A730" s="13">
        <v>619</v>
      </c>
      <c r="B730" s="28" t="s">
        <v>279</v>
      </c>
      <c r="C730" s="243" t="s">
        <v>1106</v>
      </c>
      <c r="D730" s="41" t="s">
        <v>123</v>
      </c>
      <c r="E730" s="26">
        <v>3100</v>
      </c>
      <c r="F730" s="299"/>
      <c r="G730" s="216">
        <v>4070.0000000000005</v>
      </c>
      <c r="H730" s="216">
        <v>-970.0000000000005</v>
      </c>
      <c r="J730" s="265"/>
    </row>
    <row r="731" spans="1:10" s="225" customFormat="1" ht="15.75">
      <c r="A731" s="13">
        <v>620</v>
      </c>
      <c r="B731" s="28" t="s">
        <v>280</v>
      </c>
      <c r="C731" s="243" t="s">
        <v>1107</v>
      </c>
      <c r="D731" s="41" t="s">
        <v>123</v>
      </c>
      <c r="E731" s="26">
        <v>5000</v>
      </c>
      <c r="F731" s="299"/>
      <c r="G731" s="216">
        <v>6490.000000000001</v>
      </c>
      <c r="H731" s="216">
        <v>-1490.000000000001</v>
      </c>
      <c r="J731" s="265"/>
    </row>
    <row r="732" spans="1:10" s="225" customFormat="1" ht="15.75">
      <c r="A732" s="13">
        <v>621</v>
      </c>
      <c r="B732" s="28" t="s">
        <v>1065</v>
      </c>
      <c r="C732" s="243" t="s">
        <v>1108</v>
      </c>
      <c r="D732" s="41" t="s">
        <v>123</v>
      </c>
      <c r="E732" s="26">
        <v>3100</v>
      </c>
      <c r="F732" s="299"/>
      <c r="G732" s="216">
        <v>4125</v>
      </c>
      <c r="H732" s="216">
        <v>-1025</v>
      </c>
      <c r="J732" s="265"/>
    </row>
    <row r="733" spans="1:10" s="225" customFormat="1" ht="15.75">
      <c r="A733" s="13">
        <v>622</v>
      </c>
      <c r="B733" s="28" t="s">
        <v>1066</v>
      </c>
      <c r="C733" s="243" t="s">
        <v>1109</v>
      </c>
      <c r="D733" s="41" t="s">
        <v>123</v>
      </c>
      <c r="E733" s="26">
        <v>5200</v>
      </c>
      <c r="F733" s="299"/>
      <c r="G733" s="216">
        <v>6435.000000000001</v>
      </c>
      <c r="H733" s="216">
        <v>-1235.000000000001</v>
      </c>
      <c r="J733" s="265"/>
    </row>
    <row r="734" spans="1:10" s="225" customFormat="1" ht="15.75">
      <c r="A734" s="13">
        <v>623</v>
      </c>
      <c r="B734" s="28" t="s">
        <v>1067</v>
      </c>
      <c r="C734" s="243" t="s">
        <v>1110</v>
      </c>
      <c r="D734" s="41" t="s">
        <v>123</v>
      </c>
      <c r="E734" s="26">
        <v>7700</v>
      </c>
      <c r="F734" s="299"/>
      <c r="G734" s="216">
        <v>9735</v>
      </c>
      <c r="H734" s="216">
        <v>-2035</v>
      </c>
      <c r="J734" s="265"/>
    </row>
    <row r="735" spans="1:10" s="225" customFormat="1" ht="15.75">
      <c r="A735" s="13">
        <v>624</v>
      </c>
      <c r="B735" s="28" t="s">
        <v>1068</v>
      </c>
      <c r="C735" s="243" t="s">
        <v>1111</v>
      </c>
      <c r="D735" s="41" t="s">
        <v>123</v>
      </c>
      <c r="E735" s="26">
        <v>11100</v>
      </c>
      <c r="F735" s="299"/>
      <c r="G735" s="216">
        <v>14520.000000000002</v>
      </c>
      <c r="H735" s="216">
        <v>-3420.000000000002</v>
      </c>
      <c r="J735" s="265"/>
    </row>
    <row r="736" spans="1:10" s="225" customFormat="1" ht="15.75">
      <c r="A736" s="13">
        <v>625</v>
      </c>
      <c r="B736" s="28" t="s">
        <v>1621</v>
      </c>
      <c r="C736" s="243" t="s">
        <v>1622</v>
      </c>
      <c r="D736" s="41" t="s">
        <v>123</v>
      </c>
      <c r="E736" s="26">
        <v>18500</v>
      </c>
      <c r="F736" s="299"/>
      <c r="G736" s="216">
        <v>18500</v>
      </c>
      <c r="H736" s="216">
        <v>0</v>
      </c>
      <c r="J736" s="265"/>
    </row>
    <row r="737" spans="1:10" s="225" customFormat="1" ht="15.75">
      <c r="A737" s="13">
        <v>626</v>
      </c>
      <c r="B737" s="28" t="s">
        <v>1069</v>
      </c>
      <c r="C737" s="243" t="s">
        <v>1112</v>
      </c>
      <c r="D737" s="41" t="s">
        <v>123</v>
      </c>
      <c r="E737" s="26">
        <v>28900</v>
      </c>
      <c r="F737" s="299"/>
      <c r="G737" s="216">
        <v>37730</v>
      </c>
      <c r="H737" s="216">
        <v>-8830</v>
      </c>
      <c r="J737" s="265"/>
    </row>
    <row r="738" spans="1:10" s="225" customFormat="1" ht="15.75">
      <c r="A738" s="13">
        <v>627</v>
      </c>
      <c r="B738" s="28" t="s">
        <v>1070</v>
      </c>
      <c r="C738" s="243" t="s">
        <v>1113</v>
      </c>
      <c r="D738" s="41" t="s">
        <v>123</v>
      </c>
      <c r="E738" s="26">
        <v>45600</v>
      </c>
      <c r="F738" s="299"/>
      <c r="G738" s="216">
        <v>59290.00000000001</v>
      </c>
      <c r="H738" s="216">
        <v>-13690.000000000007</v>
      </c>
      <c r="J738" s="265"/>
    </row>
    <row r="739" spans="1:10" s="225" customFormat="1" ht="15.75">
      <c r="A739" s="13">
        <v>628</v>
      </c>
      <c r="B739" s="28" t="s">
        <v>1071</v>
      </c>
      <c r="C739" s="243" t="s">
        <v>1114</v>
      </c>
      <c r="D739" s="41" t="s">
        <v>123</v>
      </c>
      <c r="E739" s="26">
        <v>62900</v>
      </c>
      <c r="F739" s="299"/>
      <c r="G739" s="216">
        <v>81400</v>
      </c>
      <c r="H739" s="216">
        <v>-18500</v>
      </c>
      <c r="J739" s="265"/>
    </row>
    <row r="740" spans="1:10" s="225" customFormat="1" ht="13.5" customHeight="1">
      <c r="A740" s="13">
        <v>629</v>
      </c>
      <c r="B740" s="28" t="s">
        <v>1072</v>
      </c>
      <c r="C740" s="243" t="s">
        <v>1115</v>
      </c>
      <c r="D740" s="41" t="s">
        <v>123</v>
      </c>
      <c r="E740" s="26">
        <v>87300</v>
      </c>
      <c r="F740" s="299"/>
      <c r="G740" s="216">
        <v>113630.00000000001</v>
      </c>
      <c r="H740" s="216">
        <v>-26330.000000000015</v>
      </c>
      <c r="J740" s="265"/>
    </row>
    <row r="741" spans="1:10" s="225" customFormat="1" ht="14.25" customHeight="1">
      <c r="A741" s="13">
        <v>630</v>
      </c>
      <c r="B741" s="28" t="s">
        <v>1093</v>
      </c>
      <c r="C741" s="243" t="s">
        <v>1617</v>
      </c>
      <c r="D741" s="41" t="s">
        <v>123</v>
      </c>
      <c r="E741" s="26">
        <v>4000</v>
      </c>
      <c r="F741" s="299"/>
      <c r="G741" s="216">
        <v>5170</v>
      </c>
      <c r="H741" s="216">
        <v>-1170</v>
      </c>
      <c r="J741" s="265"/>
    </row>
    <row r="742" spans="1:10" s="225" customFormat="1" ht="15.75">
      <c r="A742" s="13">
        <v>631</v>
      </c>
      <c r="B742" s="28" t="s">
        <v>1073</v>
      </c>
      <c r="C742" s="243" t="s">
        <v>1618</v>
      </c>
      <c r="D742" s="41" t="s">
        <v>123</v>
      </c>
      <c r="E742" s="26">
        <v>5000</v>
      </c>
      <c r="F742" s="299"/>
      <c r="G742" s="216">
        <v>6490.000000000001</v>
      </c>
      <c r="H742" s="216">
        <v>-1490.000000000001</v>
      </c>
      <c r="J742" s="265"/>
    </row>
    <row r="743" spans="1:10" s="225" customFormat="1" ht="15.75">
      <c r="A743" s="13">
        <v>632</v>
      </c>
      <c r="B743" s="28" t="s">
        <v>1075</v>
      </c>
      <c r="C743" s="243" t="s">
        <v>1619</v>
      </c>
      <c r="D743" s="41" t="s">
        <v>123</v>
      </c>
      <c r="E743" s="26">
        <v>7100</v>
      </c>
      <c r="F743" s="299"/>
      <c r="G743" s="216">
        <v>9130</v>
      </c>
      <c r="H743" s="216">
        <v>-2030</v>
      </c>
      <c r="J743" s="265"/>
    </row>
    <row r="744" spans="1:10" s="225" customFormat="1" ht="15.75">
      <c r="A744" s="13">
        <v>633</v>
      </c>
      <c r="B744" s="28" t="s">
        <v>1077</v>
      </c>
      <c r="C744" s="243" t="s">
        <v>1620</v>
      </c>
      <c r="D744" s="41" t="s">
        <v>123</v>
      </c>
      <c r="E744" s="26">
        <v>11300</v>
      </c>
      <c r="F744" s="299"/>
      <c r="G744" s="216">
        <v>14630.000000000002</v>
      </c>
      <c r="H744" s="216">
        <v>-3330.000000000002</v>
      </c>
      <c r="J744" s="265"/>
    </row>
    <row r="745" spans="1:10" s="225" customFormat="1" ht="15.75">
      <c r="A745" s="13">
        <v>634</v>
      </c>
      <c r="B745" s="28" t="s">
        <v>1086</v>
      </c>
      <c r="C745" s="243" t="s">
        <v>1118</v>
      </c>
      <c r="D745" s="41" t="s">
        <v>123</v>
      </c>
      <c r="E745" s="26">
        <v>9800</v>
      </c>
      <c r="F745" s="299"/>
      <c r="G745" s="216">
        <v>12320.000000000002</v>
      </c>
      <c r="H745" s="216">
        <v>-2520.000000000002</v>
      </c>
      <c r="J745" s="265"/>
    </row>
    <row r="746" spans="1:10" s="225" customFormat="1" ht="15.75">
      <c r="A746" s="13">
        <v>635</v>
      </c>
      <c r="B746" s="28" t="s">
        <v>1087</v>
      </c>
      <c r="C746" s="243" t="s">
        <v>1119</v>
      </c>
      <c r="D746" s="41" t="s">
        <v>123</v>
      </c>
      <c r="E746" s="26">
        <v>14200</v>
      </c>
      <c r="F746" s="299"/>
      <c r="G746" s="216">
        <v>17930</v>
      </c>
      <c r="H746" s="216">
        <v>-3730</v>
      </c>
      <c r="J746" s="265"/>
    </row>
    <row r="747" spans="1:10" s="225" customFormat="1" ht="15.75">
      <c r="A747" s="13">
        <v>636</v>
      </c>
      <c r="B747" s="28" t="s">
        <v>1623</v>
      </c>
      <c r="C747" s="243" t="s">
        <v>1625</v>
      </c>
      <c r="D747" s="41" t="s">
        <v>123</v>
      </c>
      <c r="E747" s="26">
        <v>20500</v>
      </c>
      <c r="F747" s="299"/>
      <c r="G747" s="216">
        <v>20500</v>
      </c>
      <c r="H747" s="216">
        <v>0</v>
      </c>
      <c r="J747" s="265"/>
    </row>
    <row r="748" spans="1:10" s="225" customFormat="1" ht="15.75">
      <c r="A748" s="13">
        <v>637</v>
      </c>
      <c r="B748" s="28" t="s">
        <v>1624</v>
      </c>
      <c r="C748" s="243" t="s">
        <v>1626</v>
      </c>
      <c r="D748" s="41" t="s">
        <v>123</v>
      </c>
      <c r="E748" s="26">
        <v>28600</v>
      </c>
      <c r="F748" s="299"/>
      <c r="G748" s="216">
        <v>28600</v>
      </c>
      <c r="H748" s="216">
        <v>0</v>
      </c>
      <c r="J748" s="265"/>
    </row>
    <row r="749" spans="1:10" s="225" customFormat="1" ht="15.75">
      <c r="A749" s="13">
        <v>638</v>
      </c>
      <c r="B749" s="28" t="s">
        <v>1088</v>
      </c>
      <c r="C749" s="107" t="s">
        <v>1090</v>
      </c>
      <c r="D749" s="41" t="s">
        <v>123</v>
      </c>
      <c r="E749" s="26">
        <v>79000</v>
      </c>
      <c r="F749" s="299"/>
      <c r="G749" s="216">
        <v>100430.00000000001</v>
      </c>
      <c r="H749" s="216">
        <v>-21430.000000000015</v>
      </c>
      <c r="J749" s="265"/>
    </row>
    <row r="750" spans="1:10" s="225" customFormat="1" ht="15.75">
      <c r="A750" s="13">
        <v>639</v>
      </c>
      <c r="B750" s="28" t="s">
        <v>1089</v>
      </c>
      <c r="C750" s="107" t="s">
        <v>1091</v>
      </c>
      <c r="D750" s="41" t="s">
        <v>123</v>
      </c>
      <c r="E750" s="26">
        <v>122000</v>
      </c>
      <c r="F750" s="299"/>
      <c r="G750" s="216">
        <v>153560</v>
      </c>
      <c r="H750" s="216">
        <v>-31560</v>
      </c>
      <c r="J750" s="265"/>
    </row>
    <row r="751" spans="1:10" s="225" customFormat="1" ht="15.75">
      <c r="A751" s="13">
        <v>640</v>
      </c>
      <c r="B751" s="28" t="s">
        <v>1631</v>
      </c>
      <c r="C751" s="107" t="s">
        <v>1632</v>
      </c>
      <c r="D751" s="41" t="s">
        <v>123</v>
      </c>
      <c r="E751" s="26">
        <v>61500</v>
      </c>
      <c r="F751" s="299"/>
      <c r="G751" s="216">
        <v>61500</v>
      </c>
      <c r="H751" s="216">
        <v>0</v>
      </c>
      <c r="J751" s="265"/>
    </row>
    <row r="752" spans="1:10" s="225" customFormat="1" ht="15.75">
      <c r="A752" s="13">
        <v>641</v>
      </c>
      <c r="B752" s="28" t="s">
        <v>1633</v>
      </c>
      <c r="C752" s="107" t="s">
        <v>1090</v>
      </c>
      <c r="D752" s="41" t="s">
        <v>123</v>
      </c>
      <c r="E752" s="26">
        <v>92900</v>
      </c>
      <c r="F752" s="299"/>
      <c r="G752" s="216">
        <v>92900</v>
      </c>
      <c r="H752" s="216">
        <v>0</v>
      </c>
      <c r="J752" s="265"/>
    </row>
    <row r="753" spans="1:10" s="225" customFormat="1" ht="15.75">
      <c r="A753" s="13">
        <v>642</v>
      </c>
      <c r="B753" s="28" t="s">
        <v>1634</v>
      </c>
      <c r="C753" s="107" t="s">
        <v>1632</v>
      </c>
      <c r="D753" s="41" t="s">
        <v>123</v>
      </c>
      <c r="E753" s="26">
        <v>50500</v>
      </c>
      <c r="F753" s="299"/>
      <c r="G753" s="216">
        <v>50500</v>
      </c>
      <c r="H753" s="216">
        <v>0</v>
      </c>
      <c r="J753" s="265"/>
    </row>
    <row r="754" spans="1:10" s="225" customFormat="1" ht="15.75">
      <c r="A754" s="13">
        <v>643</v>
      </c>
      <c r="B754" s="28" t="s">
        <v>1635</v>
      </c>
      <c r="C754" s="107" t="s">
        <v>1090</v>
      </c>
      <c r="D754" s="41" t="s">
        <v>123</v>
      </c>
      <c r="E754" s="26">
        <v>79600</v>
      </c>
      <c r="F754" s="299"/>
      <c r="G754" s="216">
        <v>79600</v>
      </c>
      <c r="H754" s="216">
        <v>0</v>
      </c>
      <c r="J754" s="265"/>
    </row>
    <row r="755" spans="1:10" s="225" customFormat="1" ht="15.75">
      <c r="A755" s="13">
        <v>644</v>
      </c>
      <c r="B755" s="28" t="s">
        <v>1763</v>
      </c>
      <c r="C755" s="107" t="s">
        <v>1091</v>
      </c>
      <c r="D755" s="41" t="s">
        <v>123</v>
      </c>
      <c r="E755" s="26">
        <v>120000</v>
      </c>
      <c r="F755" s="299"/>
      <c r="G755" s="216"/>
      <c r="H755" s="216"/>
      <c r="J755" s="265"/>
    </row>
    <row r="756" spans="1:10" s="225" customFormat="1" ht="15.75">
      <c r="A756" s="13">
        <v>645</v>
      </c>
      <c r="B756" s="28" t="s">
        <v>1764</v>
      </c>
      <c r="C756" s="107" t="s">
        <v>1090</v>
      </c>
      <c r="D756" s="41" t="s">
        <v>123</v>
      </c>
      <c r="E756" s="26">
        <v>91700</v>
      </c>
      <c r="F756" s="299"/>
      <c r="G756" s="216"/>
      <c r="H756" s="216"/>
      <c r="J756" s="265"/>
    </row>
    <row r="757" spans="1:10" s="225" customFormat="1" ht="15.75">
      <c r="A757" s="13">
        <v>646</v>
      </c>
      <c r="B757" s="28" t="s">
        <v>1765</v>
      </c>
      <c r="C757" s="107" t="s">
        <v>1091</v>
      </c>
      <c r="D757" s="41" t="s">
        <v>123</v>
      </c>
      <c r="E757" s="26">
        <v>133000</v>
      </c>
      <c r="F757" s="299"/>
      <c r="G757" s="216"/>
      <c r="H757" s="216"/>
      <c r="J757" s="265"/>
    </row>
    <row r="758" spans="1:10" s="225" customFormat="1" ht="15.75">
      <c r="A758" s="13">
        <v>647</v>
      </c>
      <c r="B758" s="28" t="s">
        <v>1627</v>
      </c>
      <c r="C758" s="243" t="s">
        <v>1628</v>
      </c>
      <c r="D758" s="41" t="s">
        <v>123</v>
      </c>
      <c r="E758" s="26">
        <v>11800</v>
      </c>
      <c r="F758" s="299"/>
      <c r="G758" s="216">
        <v>11800</v>
      </c>
      <c r="H758" s="216">
        <v>0</v>
      </c>
      <c r="J758" s="265"/>
    </row>
    <row r="759" spans="1:10" s="225" customFormat="1" ht="15.75">
      <c r="A759" s="13">
        <v>648</v>
      </c>
      <c r="B759" s="28" t="s">
        <v>1629</v>
      </c>
      <c r="C759" s="243" t="s">
        <v>1630</v>
      </c>
      <c r="D759" s="41" t="s">
        <v>123</v>
      </c>
      <c r="E759" s="26">
        <v>16300</v>
      </c>
      <c r="F759" s="299"/>
      <c r="G759" s="216">
        <v>16300</v>
      </c>
      <c r="H759" s="216">
        <v>0</v>
      </c>
      <c r="J759" s="265"/>
    </row>
    <row r="760" spans="1:10" s="225" customFormat="1" ht="15.75">
      <c r="A760" s="13">
        <v>649</v>
      </c>
      <c r="B760" s="28" t="s">
        <v>1094</v>
      </c>
      <c r="C760" s="243" t="s">
        <v>1098</v>
      </c>
      <c r="D760" s="41" t="s">
        <v>123</v>
      </c>
      <c r="E760" s="26">
        <v>53900</v>
      </c>
      <c r="F760" s="299"/>
      <c r="G760" s="216">
        <v>60500.00000000001</v>
      </c>
      <c r="H760" s="216">
        <v>-6600.000000000007</v>
      </c>
      <c r="J760" s="265"/>
    </row>
    <row r="761" spans="1:10" s="225" customFormat="1" ht="15.75">
      <c r="A761" s="13">
        <v>650</v>
      </c>
      <c r="B761" s="28" t="s">
        <v>1095</v>
      </c>
      <c r="C761" s="243" t="s">
        <v>1099</v>
      </c>
      <c r="D761" s="41" t="s">
        <v>123</v>
      </c>
      <c r="E761" s="26">
        <v>77600</v>
      </c>
      <c r="F761" s="299"/>
      <c r="G761" s="216">
        <v>87120</v>
      </c>
      <c r="H761" s="216">
        <v>-9520</v>
      </c>
      <c r="J761" s="265"/>
    </row>
    <row r="762" spans="1:10" s="225" customFormat="1" ht="15.75">
      <c r="A762" s="13">
        <v>651</v>
      </c>
      <c r="B762" s="28" t="s">
        <v>1096</v>
      </c>
      <c r="C762" s="243" t="s">
        <v>1100</v>
      </c>
      <c r="D762" s="41" t="s">
        <v>123</v>
      </c>
      <c r="E762" s="26">
        <v>103900</v>
      </c>
      <c r="F762" s="299"/>
      <c r="G762" s="216">
        <v>116600.00000000001</v>
      </c>
      <c r="H762" s="216">
        <v>-12700.000000000015</v>
      </c>
      <c r="J762" s="265"/>
    </row>
    <row r="763" spans="1:10" s="225" customFormat="1" ht="15.75">
      <c r="A763" s="13">
        <v>652</v>
      </c>
      <c r="B763" s="28" t="s">
        <v>1097</v>
      </c>
      <c r="C763" s="243" t="s">
        <v>1101</v>
      </c>
      <c r="D763" s="41" t="s">
        <v>123</v>
      </c>
      <c r="E763" s="26">
        <v>127800</v>
      </c>
      <c r="F763" s="299"/>
      <c r="G763" s="216">
        <v>143440</v>
      </c>
      <c r="H763" s="216">
        <v>-15640</v>
      </c>
      <c r="J763" s="265"/>
    </row>
    <row r="764" spans="1:11" s="212" customFormat="1" ht="15.75">
      <c r="A764" s="220" t="s">
        <v>127</v>
      </c>
      <c r="B764" s="284" t="s">
        <v>813</v>
      </c>
      <c r="C764" s="284"/>
      <c r="D764" s="284"/>
      <c r="E764" s="119"/>
      <c r="F764" s="111"/>
      <c r="K764" s="266"/>
    </row>
    <row r="765" spans="1:8" s="212" customFormat="1" ht="15.75">
      <c r="A765" s="13">
        <v>653</v>
      </c>
      <c r="B765" s="11" t="s">
        <v>827</v>
      </c>
      <c r="C765" s="7" t="s">
        <v>809</v>
      </c>
      <c r="D765" s="7" t="s">
        <v>808</v>
      </c>
      <c r="E765" s="19">
        <v>18000</v>
      </c>
      <c r="F765" s="286" t="s">
        <v>615</v>
      </c>
      <c r="H765" s="216"/>
    </row>
    <row r="766" spans="1:8" s="212" customFormat="1" ht="15.75">
      <c r="A766" s="13">
        <v>654</v>
      </c>
      <c r="B766" s="11" t="s">
        <v>830</v>
      </c>
      <c r="C766" s="7" t="s">
        <v>810</v>
      </c>
      <c r="D766" s="7" t="s">
        <v>808</v>
      </c>
      <c r="E766" s="19">
        <v>25500</v>
      </c>
      <c r="F766" s="286"/>
      <c r="H766" s="216"/>
    </row>
    <row r="767" spans="1:8" s="212" customFormat="1" ht="15.75">
      <c r="A767" s="13">
        <v>655</v>
      </c>
      <c r="B767" s="11" t="s">
        <v>828</v>
      </c>
      <c r="C767" s="7" t="s">
        <v>811</v>
      </c>
      <c r="D767" s="7" t="s">
        <v>808</v>
      </c>
      <c r="E767" s="19">
        <v>34800</v>
      </c>
      <c r="F767" s="286"/>
      <c r="H767" s="216"/>
    </row>
    <row r="768" spans="1:8" s="212" customFormat="1" ht="15.75">
      <c r="A768" s="13">
        <v>656</v>
      </c>
      <c r="B768" s="11" t="s">
        <v>829</v>
      </c>
      <c r="C768" s="7" t="s">
        <v>812</v>
      </c>
      <c r="D768" s="7" t="s">
        <v>808</v>
      </c>
      <c r="E768" s="19">
        <v>70000</v>
      </c>
      <c r="F768" s="286"/>
      <c r="H768" s="216"/>
    </row>
    <row r="769" spans="1:8" s="212" customFormat="1" ht="15.75">
      <c r="A769" s="13">
        <v>657</v>
      </c>
      <c r="B769" s="11" t="s">
        <v>814</v>
      </c>
      <c r="C769" s="7" t="s">
        <v>815</v>
      </c>
      <c r="D769" s="7" t="s">
        <v>816</v>
      </c>
      <c r="E769" s="19">
        <v>900</v>
      </c>
      <c r="F769" s="286"/>
      <c r="H769" s="216"/>
    </row>
    <row r="770" spans="1:8" s="212" customFormat="1" ht="15.75">
      <c r="A770" s="13">
        <v>658</v>
      </c>
      <c r="B770" s="11" t="s">
        <v>817</v>
      </c>
      <c r="C770" s="7" t="s">
        <v>818</v>
      </c>
      <c r="D770" s="7" t="s">
        <v>816</v>
      </c>
      <c r="E770" s="19">
        <v>980</v>
      </c>
      <c r="F770" s="286"/>
      <c r="H770" s="216"/>
    </row>
    <row r="771" spans="1:8" s="212" customFormat="1" ht="15.75">
      <c r="A771" s="13">
        <v>659</v>
      </c>
      <c r="B771" s="11" t="s">
        <v>819</v>
      </c>
      <c r="C771" s="7" t="s">
        <v>820</v>
      </c>
      <c r="D771" s="7" t="s">
        <v>816</v>
      </c>
      <c r="E771" s="19">
        <v>1600</v>
      </c>
      <c r="F771" s="286"/>
      <c r="H771" s="216"/>
    </row>
    <row r="772" spans="1:8" s="212" customFormat="1" ht="15.75">
      <c r="A772" s="13">
        <v>660</v>
      </c>
      <c r="B772" s="11" t="s">
        <v>821</v>
      </c>
      <c r="C772" s="7" t="s">
        <v>822</v>
      </c>
      <c r="D772" s="7" t="s">
        <v>816</v>
      </c>
      <c r="E772" s="19">
        <v>2200</v>
      </c>
      <c r="F772" s="286"/>
      <c r="H772" s="216"/>
    </row>
    <row r="773" spans="1:8" s="212" customFormat="1" ht="15.75">
      <c r="A773" s="13">
        <v>661</v>
      </c>
      <c r="B773" s="11" t="s">
        <v>823</v>
      </c>
      <c r="C773" s="7" t="s">
        <v>824</v>
      </c>
      <c r="D773" s="7" t="s">
        <v>816</v>
      </c>
      <c r="E773" s="19">
        <v>3380</v>
      </c>
      <c r="F773" s="286"/>
      <c r="H773" s="216"/>
    </row>
    <row r="774" spans="1:8" s="212" customFormat="1" ht="15.75">
      <c r="A774" s="13">
        <v>662</v>
      </c>
      <c r="B774" s="11" t="s">
        <v>825</v>
      </c>
      <c r="C774" s="7" t="s">
        <v>826</v>
      </c>
      <c r="D774" s="7" t="s">
        <v>816</v>
      </c>
      <c r="E774" s="19">
        <v>4850</v>
      </c>
      <c r="F774" s="286"/>
      <c r="H774" s="216"/>
    </row>
    <row r="775" spans="1:8" s="212" customFormat="1" ht="15.75">
      <c r="A775" s="13">
        <v>663</v>
      </c>
      <c r="B775" s="11" t="s">
        <v>831</v>
      </c>
      <c r="C775" s="7" t="s">
        <v>832</v>
      </c>
      <c r="D775" s="7" t="s">
        <v>816</v>
      </c>
      <c r="E775" s="19">
        <v>8000</v>
      </c>
      <c r="F775" s="286"/>
      <c r="H775" s="216"/>
    </row>
    <row r="776" spans="1:8" s="210" customFormat="1" ht="15.75">
      <c r="A776" s="13">
        <v>664</v>
      </c>
      <c r="B776" s="11" t="s">
        <v>833</v>
      </c>
      <c r="C776" s="7" t="s">
        <v>834</v>
      </c>
      <c r="D776" s="7" t="s">
        <v>816</v>
      </c>
      <c r="E776" s="19">
        <v>11600</v>
      </c>
      <c r="F776" s="286"/>
      <c r="H776" s="216"/>
    </row>
    <row r="777" spans="1:8" s="212" customFormat="1" ht="15.75">
      <c r="A777" s="13">
        <v>665</v>
      </c>
      <c r="B777" s="11" t="s">
        <v>835</v>
      </c>
      <c r="C777" s="7" t="s">
        <v>836</v>
      </c>
      <c r="D777" s="7" t="s">
        <v>816</v>
      </c>
      <c r="E777" s="19">
        <v>4900</v>
      </c>
      <c r="F777" s="286"/>
      <c r="H777" s="216"/>
    </row>
    <row r="778" spans="1:8" s="212" customFormat="1" ht="15.75">
      <c r="A778" s="13">
        <v>666</v>
      </c>
      <c r="B778" s="11" t="s">
        <v>837</v>
      </c>
      <c r="C778" s="7" t="s">
        <v>838</v>
      </c>
      <c r="D778" s="7" t="s">
        <v>816</v>
      </c>
      <c r="E778" s="19">
        <v>6850</v>
      </c>
      <c r="F778" s="286"/>
      <c r="H778" s="216"/>
    </row>
    <row r="779" spans="1:8" s="212" customFormat="1" ht="15.75">
      <c r="A779" s="13">
        <v>667</v>
      </c>
      <c r="B779" s="11" t="s">
        <v>839</v>
      </c>
      <c r="C779" s="7" t="s">
        <v>840</v>
      </c>
      <c r="D779" s="7" t="s">
        <v>816</v>
      </c>
      <c r="E779" s="19">
        <v>8750</v>
      </c>
      <c r="F779" s="286"/>
      <c r="H779" s="216"/>
    </row>
    <row r="780" spans="1:8" s="212" customFormat="1" ht="15.75">
      <c r="A780" s="13">
        <v>668</v>
      </c>
      <c r="B780" s="11" t="s">
        <v>841</v>
      </c>
      <c r="C780" s="7" t="s">
        <v>842</v>
      </c>
      <c r="D780" s="7" t="s">
        <v>816</v>
      </c>
      <c r="E780" s="19">
        <v>11200</v>
      </c>
      <c r="F780" s="286"/>
      <c r="H780" s="216"/>
    </row>
    <row r="781" spans="1:10" s="225" customFormat="1" ht="15.75">
      <c r="A781" s="138" t="s">
        <v>747</v>
      </c>
      <c r="B781" s="285" t="s">
        <v>746</v>
      </c>
      <c r="C781" s="285"/>
      <c r="D781" s="285"/>
      <c r="E781" s="285"/>
      <c r="F781" s="285"/>
      <c r="G781" s="216"/>
      <c r="H781" s="213"/>
      <c r="J781" s="231"/>
    </row>
    <row r="782" spans="1:11" s="225" customFormat="1" ht="15.75">
      <c r="A782" s="220" t="s">
        <v>375</v>
      </c>
      <c r="B782" s="276" t="s">
        <v>284</v>
      </c>
      <c r="C782" s="114"/>
      <c r="D782" s="114"/>
      <c r="E782" s="110"/>
      <c r="F782" s="115"/>
      <c r="G782" s="216"/>
      <c r="H782" s="213"/>
      <c r="K782" s="226"/>
    </row>
    <row r="783" spans="1:8" s="225" customFormat="1" ht="15.75" customHeight="1">
      <c r="A783" s="14"/>
      <c r="B783" s="287" t="s">
        <v>285</v>
      </c>
      <c r="C783" s="287"/>
      <c r="D783" s="7"/>
      <c r="E783" s="8"/>
      <c r="F783" s="286" t="s">
        <v>906</v>
      </c>
      <c r="G783" s="216"/>
      <c r="H783" s="213"/>
    </row>
    <row r="784" spans="1:8" s="225" customFormat="1" ht="15.75">
      <c r="A784" s="13">
        <v>669</v>
      </c>
      <c r="B784" s="11"/>
      <c r="C784" s="7" t="s">
        <v>142</v>
      </c>
      <c r="D784" s="7" t="s">
        <v>607</v>
      </c>
      <c r="E784" s="19">
        <v>21000</v>
      </c>
      <c r="F784" s="286"/>
      <c r="G784" s="216"/>
      <c r="H784" s="216"/>
    </row>
    <row r="785" spans="1:8" s="225" customFormat="1" ht="15.75">
      <c r="A785" s="13">
        <v>670</v>
      </c>
      <c r="B785" s="11"/>
      <c r="C785" s="7" t="s">
        <v>143</v>
      </c>
      <c r="D785" s="7" t="s">
        <v>607</v>
      </c>
      <c r="E785" s="19">
        <v>23400</v>
      </c>
      <c r="F785" s="286"/>
      <c r="G785" s="216"/>
      <c r="H785" s="216"/>
    </row>
    <row r="786" spans="1:8" s="225" customFormat="1" ht="15.75">
      <c r="A786" s="13">
        <v>671</v>
      </c>
      <c r="B786" s="11"/>
      <c r="C786" s="7" t="s">
        <v>144</v>
      </c>
      <c r="D786" s="7" t="s">
        <v>607</v>
      </c>
      <c r="E786" s="19">
        <v>29800</v>
      </c>
      <c r="F786" s="286"/>
      <c r="G786" s="216"/>
      <c r="H786" s="216"/>
    </row>
    <row r="787" spans="1:8" s="225" customFormat="1" ht="15.75">
      <c r="A787" s="13">
        <v>672</v>
      </c>
      <c r="B787" s="11"/>
      <c r="C787" s="7" t="s">
        <v>145</v>
      </c>
      <c r="D787" s="7" t="s">
        <v>607</v>
      </c>
      <c r="E787" s="19">
        <v>26900</v>
      </c>
      <c r="F787" s="286"/>
      <c r="G787" s="216"/>
      <c r="H787" s="216"/>
    </row>
    <row r="788" spans="1:8" s="225" customFormat="1" ht="15.75">
      <c r="A788" s="13">
        <v>673</v>
      </c>
      <c r="B788" s="11"/>
      <c r="C788" s="7" t="s">
        <v>146</v>
      </c>
      <c r="D788" s="7" t="s">
        <v>607</v>
      </c>
      <c r="E788" s="19">
        <v>29700</v>
      </c>
      <c r="F788" s="286"/>
      <c r="G788" s="216"/>
      <c r="H788" s="216"/>
    </row>
    <row r="789" spans="1:8" s="225" customFormat="1" ht="15.75">
      <c r="A789" s="13">
        <v>674</v>
      </c>
      <c r="B789" s="11"/>
      <c r="C789" s="7" t="s">
        <v>148</v>
      </c>
      <c r="D789" s="7" t="s">
        <v>607</v>
      </c>
      <c r="E789" s="19">
        <v>31600</v>
      </c>
      <c r="F789" s="286"/>
      <c r="G789" s="216"/>
      <c r="H789" s="216"/>
    </row>
    <row r="790" spans="1:8" s="225" customFormat="1" ht="15.75">
      <c r="A790" s="13">
        <v>675</v>
      </c>
      <c r="B790" s="11"/>
      <c r="C790" s="7" t="s">
        <v>147</v>
      </c>
      <c r="D790" s="7" t="s">
        <v>607</v>
      </c>
      <c r="E790" s="19">
        <v>38400</v>
      </c>
      <c r="F790" s="286"/>
      <c r="G790" s="216"/>
      <c r="H790" s="216"/>
    </row>
    <row r="791" spans="1:8" s="225" customFormat="1" ht="15.75">
      <c r="A791" s="13">
        <v>676</v>
      </c>
      <c r="B791" s="11"/>
      <c r="C791" s="7" t="s">
        <v>149</v>
      </c>
      <c r="D791" s="7" t="s">
        <v>607</v>
      </c>
      <c r="E791" s="19">
        <v>34200</v>
      </c>
      <c r="F791" s="286"/>
      <c r="G791" s="216"/>
      <c r="H791" s="216"/>
    </row>
    <row r="792" spans="1:8" s="225" customFormat="1" ht="15.75">
      <c r="A792" s="13">
        <v>677</v>
      </c>
      <c r="B792" s="11"/>
      <c r="C792" s="7" t="s">
        <v>150</v>
      </c>
      <c r="D792" s="7" t="s">
        <v>607</v>
      </c>
      <c r="E792" s="19">
        <v>38000</v>
      </c>
      <c r="F792" s="286"/>
      <c r="G792" s="216"/>
      <c r="H792" s="216"/>
    </row>
    <row r="793" spans="1:8" s="225" customFormat="1" ht="15.75">
      <c r="A793" s="13">
        <v>678</v>
      </c>
      <c r="B793" s="11"/>
      <c r="C793" s="7" t="s">
        <v>151</v>
      </c>
      <c r="D793" s="7" t="s">
        <v>607</v>
      </c>
      <c r="E793" s="19">
        <v>40100</v>
      </c>
      <c r="F793" s="286"/>
      <c r="G793" s="216"/>
      <c r="H793" s="216"/>
    </row>
    <row r="794" spans="1:8" s="225" customFormat="1" ht="15.75">
      <c r="A794" s="13">
        <v>679</v>
      </c>
      <c r="B794" s="11"/>
      <c r="C794" s="7" t="s">
        <v>152</v>
      </c>
      <c r="D794" s="7" t="s">
        <v>607</v>
      </c>
      <c r="E794" s="19">
        <v>44000</v>
      </c>
      <c r="F794" s="286"/>
      <c r="G794" s="216"/>
      <c r="H794" s="216"/>
    </row>
    <row r="795" spans="1:8" s="225" customFormat="1" ht="15.75">
      <c r="A795" s="13">
        <v>680</v>
      </c>
      <c r="B795" s="11"/>
      <c r="C795" s="7" t="s">
        <v>153</v>
      </c>
      <c r="D795" s="7" t="s">
        <v>607</v>
      </c>
      <c r="E795" s="19">
        <v>59300</v>
      </c>
      <c r="F795" s="286"/>
      <c r="G795" s="216"/>
      <c r="H795" s="216"/>
    </row>
    <row r="796" spans="1:8" s="225" customFormat="1" ht="15.75">
      <c r="A796" s="13">
        <v>681</v>
      </c>
      <c r="B796" s="11"/>
      <c r="C796" s="7" t="s">
        <v>154</v>
      </c>
      <c r="D796" s="7" t="s">
        <v>607</v>
      </c>
      <c r="E796" s="19">
        <v>43500</v>
      </c>
      <c r="F796" s="286"/>
      <c r="G796" s="216"/>
      <c r="H796" s="216"/>
    </row>
    <row r="797" spans="1:8" s="225" customFormat="1" ht="15.75">
      <c r="A797" s="13">
        <v>682</v>
      </c>
      <c r="B797" s="11"/>
      <c r="C797" s="7" t="s">
        <v>155</v>
      </c>
      <c r="D797" s="7" t="s">
        <v>607</v>
      </c>
      <c r="E797" s="19">
        <v>48400</v>
      </c>
      <c r="F797" s="286"/>
      <c r="G797" s="216"/>
      <c r="H797" s="216"/>
    </row>
    <row r="798" spans="1:8" s="259" customFormat="1" ht="15.75">
      <c r="A798" s="13">
        <v>683</v>
      </c>
      <c r="B798" s="11"/>
      <c r="C798" s="7" t="s">
        <v>156</v>
      </c>
      <c r="D798" s="7" t="s">
        <v>607</v>
      </c>
      <c r="E798" s="19">
        <v>51200</v>
      </c>
      <c r="F798" s="286"/>
      <c r="G798" s="216"/>
      <c r="H798" s="216"/>
    </row>
    <row r="799" spans="1:8" s="259" customFormat="1" ht="15.75">
      <c r="A799" s="13">
        <v>684</v>
      </c>
      <c r="B799" s="11"/>
      <c r="C799" s="7" t="s">
        <v>157</v>
      </c>
      <c r="D799" s="7" t="s">
        <v>607</v>
      </c>
      <c r="E799" s="19">
        <v>55600</v>
      </c>
      <c r="F799" s="286"/>
      <c r="G799" s="216"/>
      <c r="H799" s="216"/>
    </row>
    <row r="800" spans="1:8" s="259" customFormat="1" ht="15.75">
      <c r="A800" s="13">
        <v>685</v>
      </c>
      <c r="B800" s="11"/>
      <c r="C800" s="7" t="s">
        <v>158</v>
      </c>
      <c r="D800" s="7" t="s">
        <v>607</v>
      </c>
      <c r="E800" s="19">
        <v>76300</v>
      </c>
      <c r="F800" s="286"/>
      <c r="G800" s="216"/>
      <c r="H800" s="216"/>
    </row>
    <row r="801" spans="1:8" s="259" customFormat="1" ht="15.75">
      <c r="A801" s="13">
        <v>686</v>
      </c>
      <c r="B801" s="11"/>
      <c r="C801" s="7" t="s">
        <v>159</v>
      </c>
      <c r="D801" s="7" t="s">
        <v>607</v>
      </c>
      <c r="E801" s="19">
        <v>58700</v>
      </c>
      <c r="F801" s="286"/>
      <c r="G801" s="216"/>
      <c r="H801" s="216"/>
    </row>
    <row r="802" spans="1:8" s="259" customFormat="1" ht="15.75">
      <c r="A802" s="13">
        <v>687</v>
      </c>
      <c r="B802" s="11"/>
      <c r="C802" s="7" t="s">
        <v>160</v>
      </c>
      <c r="D802" s="7" t="s">
        <v>607</v>
      </c>
      <c r="E802" s="19">
        <v>61100</v>
      </c>
      <c r="F802" s="286"/>
      <c r="G802" s="216"/>
      <c r="H802" s="216"/>
    </row>
    <row r="803" spans="1:8" s="259" customFormat="1" ht="15.75">
      <c r="A803" s="13">
        <v>688</v>
      </c>
      <c r="B803" s="11"/>
      <c r="C803" s="7" t="s">
        <v>161</v>
      </c>
      <c r="D803" s="7" t="s">
        <v>607</v>
      </c>
      <c r="E803" s="19">
        <v>64000</v>
      </c>
      <c r="F803" s="286"/>
      <c r="G803" s="216"/>
      <c r="H803" s="216"/>
    </row>
    <row r="804" spans="1:8" s="259" customFormat="1" ht="15.75">
      <c r="A804" s="13">
        <v>689</v>
      </c>
      <c r="B804" s="11"/>
      <c r="C804" s="38" t="s">
        <v>162</v>
      </c>
      <c r="D804" s="7" t="s">
        <v>607</v>
      </c>
      <c r="E804" s="19">
        <v>69700</v>
      </c>
      <c r="F804" s="286"/>
      <c r="G804" s="216"/>
      <c r="H804" s="216"/>
    </row>
    <row r="805" spans="1:8" s="259" customFormat="1" ht="15.75">
      <c r="A805" s="13">
        <v>690</v>
      </c>
      <c r="B805" s="11"/>
      <c r="C805" s="7" t="s">
        <v>163</v>
      </c>
      <c r="D805" s="7" t="s">
        <v>607</v>
      </c>
      <c r="E805" s="19">
        <v>87900</v>
      </c>
      <c r="F805" s="286"/>
      <c r="G805" s="216"/>
      <c r="H805" s="216"/>
    </row>
    <row r="806" spans="1:8" s="259" customFormat="1" ht="15.75">
      <c r="A806" s="13">
        <v>691</v>
      </c>
      <c r="B806" s="11"/>
      <c r="C806" s="7" t="s">
        <v>1659</v>
      </c>
      <c r="D806" s="7" t="s">
        <v>607</v>
      </c>
      <c r="E806" s="19">
        <v>110700</v>
      </c>
      <c r="F806" s="286"/>
      <c r="G806" s="216"/>
      <c r="H806" s="216"/>
    </row>
    <row r="807" spans="1:8" s="259" customFormat="1" ht="15.75">
      <c r="A807" s="13">
        <v>692</v>
      </c>
      <c r="B807" s="11"/>
      <c r="C807" s="7" t="s">
        <v>1660</v>
      </c>
      <c r="D807" s="7" t="s">
        <v>607</v>
      </c>
      <c r="E807" s="19">
        <v>123800</v>
      </c>
      <c r="F807" s="286"/>
      <c r="G807" s="216"/>
      <c r="H807" s="216"/>
    </row>
    <row r="808" spans="1:8" s="259" customFormat="1" ht="15.75">
      <c r="A808" s="13">
        <v>693</v>
      </c>
      <c r="B808" s="11"/>
      <c r="C808" s="7" t="s">
        <v>1661</v>
      </c>
      <c r="D808" s="7" t="s">
        <v>607</v>
      </c>
      <c r="E808" s="19">
        <v>128700</v>
      </c>
      <c r="F808" s="286"/>
      <c r="G808" s="216"/>
      <c r="H808" s="216"/>
    </row>
    <row r="809" spans="1:8" s="259" customFormat="1" ht="15.75">
      <c r="A809" s="13">
        <v>694</v>
      </c>
      <c r="B809" s="11"/>
      <c r="C809" s="7" t="s">
        <v>1662</v>
      </c>
      <c r="D809" s="7" t="s">
        <v>607</v>
      </c>
      <c r="E809" s="19">
        <v>158200</v>
      </c>
      <c r="F809" s="286"/>
      <c r="G809" s="216"/>
      <c r="H809" s="216"/>
    </row>
    <row r="810" spans="1:8" s="259" customFormat="1" ht="15.75">
      <c r="A810" s="13">
        <v>695</v>
      </c>
      <c r="B810" s="11"/>
      <c r="C810" s="7" t="s">
        <v>1663</v>
      </c>
      <c r="D810" s="7" t="s">
        <v>607</v>
      </c>
      <c r="E810" s="19">
        <v>151000</v>
      </c>
      <c r="F810" s="286"/>
      <c r="G810" s="216"/>
      <c r="H810" s="216"/>
    </row>
    <row r="811" spans="1:8" s="259" customFormat="1" ht="15.75">
      <c r="A811" s="13">
        <v>696</v>
      </c>
      <c r="B811" s="11"/>
      <c r="C811" s="7" t="s">
        <v>1664</v>
      </c>
      <c r="D811" s="7" t="s">
        <v>607</v>
      </c>
      <c r="E811" s="19">
        <v>205900</v>
      </c>
      <c r="F811" s="286"/>
      <c r="G811" s="216"/>
      <c r="H811" s="216"/>
    </row>
    <row r="812" spans="1:8" s="259" customFormat="1" ht="15.75">
      <c r="A812" s="13">
        <v>697</v>
      </c>
      <c r="B812" s="11"/>
      <c r="C812" s="7" t="s">
        <v>1667</v>
      </c>
      <c r="D812" s="7" t="s">
        <v>607</v>
      </c>
      <c r="E812" s="19">
        <v>215600</v>
      </c>
      <c r="F812" s="286"/>
      <c r="G812" s="216"/>
      <c r="H812" s="216"/>
    </row>
    <row r="813" spans="1:8" s="259" customFormat="1" ht="15.75">
      <c r="A813" s="13">
        <v>698</v>
      </c>
      <c r="B813" s="11"/>
      <c r="C813" s="7" t="s">
        <v>1665</v>
      </c>
      <c r="D813" s="7" t="s">
        <v>607</v>
      </c>
      <c r="E813" s="19">
        <v>265900</v>
      </c>
      <c r="F813" s="286"/>
      <c r="G813" s="216"/>
      <c r="H813" s="216"/>
    </row>
    <row r="814" spans="1:8" s="259" customFormat="1" ht="15.75">
      <c r="A814" s="13">
        <v>699</v>
      </c>
      <c r="B814" s="11"/>
      <c r="C814" s="7" t="s">
        <v>1666</v>
      </c>
      <c r="D814" s="7" t="s">
        <v>607</v>
      </c>
      <c r="E814" s="19">
        <v>300200</v>
      </c>
      <c r="F814" s="286"/>
      <c r="G814" s="216"/>
      <c r="H814" s="216"/>
    </row>
    <row r="815" spans="1:11" s="259" customFormat="1" ht="15.75">
      <c r="A815" s="220" t="s">
        <v>379</v>
      </c>
      <c r="B815" s="276" t="s">
        <v>555</v>
      </c>
      <c r="C815" s="114"/>
      <c r="D815" s="114"/>
      <c r="E815" s="110"/>
      <c r="F815" s="286"/>
      <c r="G815" s="216"/>
      <c r="H815" s="213"/>
      <c r="K815" s="260"/>
    </row>
    <row r="816" spans="1:8" s="259" customFormat="1" ht="15.75" customHeight="1">
      <c r="A816" s="14">
        <v>1</v>
      </c>
      <c r="B816" s="287" t="s">
        <v>728</v>
      </c>
      <c r="C816" s="287"/>
      <c r="D816" s="7"/>
      <c r="E816" s="8"/>
      <c r="F816" s="286"/>
      <c r="G816" s="216"/>
      <c r="H816" s="213"/>
    </row>
    <row r="817" spans="1:8" s="259" customFormat="1" ht="15.75" customHeight="1">
      <c r="A817" s="13">
        <v>700</v>
      </c>
      <c r="B817" s="11" t="s">
        <v>164</v>
      </c>
      <c r="C817" s="7" t="s">
        <v>726</v>
      </c>
      <c r="D817" s="7" t="s">
        <v>607</v>
      </c>
      <c r="E817" s="19">
        <v>6820</v>
      </c>
      <c r="F817" s="286"/>
      <c r="G817" s="216"/>
      <c r="H817" s="216"/>
    </row>
    <row r="818" spans="1:8" s="259" customFormat="1" ht="15.75">
      <c r="A818" s="13">
        <v>701</v>
      </c>
      <c r="B818" s="11" t="s">
        <v>164</v>
      </c>
      <c r="C818" s="7" t="s">
        <v>556</v>
      </c>
      <c r="D818" s="7" t="s">
        <v>607</v>
      </c>
      <c r="E818" s="19">
        <v>12100</v>
      </c>
      <c r="F818" s="286"/>
      <c r="G818" s="216"/>
      <c r="H818" s="216"/>
    </row>
    <row r="819" spans="1:8" s="259" customFormat="1" ht="15.75">
      <c r="A819" s="13">
        <v>702</v>
      </c>
      <c r="B819" s="11" t="s">
        <v>164</v>
      </c>
      <c r="C819" s="7" t="s">
        <v>557</v>
      </c>
      <c r="D819" s="7" t="s">
        <v>607</v>
      </c>
      <c r="E819" s="19">
        <v>9680</v>
      </c>
      <c r="F819" s="286"/>
      <c r="G819" s="216"/>
      <c r="H819" s="216"/>
    </row>
    <row r="820" spans="1:8" s="259" customFormat="1" ht="15.75">
      <c r="A820" s="13">
        <v>703</v>
      </c>
      <c r="B820" s="11" t="s">
        <v>164</v>
      </c>
      <c r="C820" s="7" t="s">
        <v>558</v>
      </c>
      <c r="D820" s="7" t="s">
        <v>607</v>
      </c>
      <c r="E820" s="19">
        <v>15070</v>
      </c>
      <c r="F820" s="286"/>
      <c r="G820" s="216"/>
      <c r="H820" s="216"/>
    </row>
    <row r="821" spans="1:8" s="259" customFormat="1" ht="15.75">
      <c r="A821" s="13">
        <v>704</v>
      </c>
      <c r="B821" s="11" t="s">
        <v>164</v>
      </c>
      <c r="C821" s="7" t="s">
        <v>559</v>
      </c>
      <c r="D821" s="7" t="s">
        <v>607</v>
      </c>
      <c r="E821" s="19">
        <v>13530</v>
      </c>
      <c r="F821" s="286"/>
      <c r="G821" s="216"/>
      <c r="H821" s="216"/>
    </row>
    <row r="822" spans="1:8" s="259" customFormat="1" ht="15.75">
      <c r="A822" s="13">
        <v>705</v>
      </c>
      <c r="B822" s="11" t="s">
        <v>164</v>
      </c>
      <c r="C822" s="7" t="s">
        <v>560</v>
      </c>
      <c r="D822" s="7" t="s">
        <v>607</v>
      </c>
      <c r="E822" s="19">
        <v>19690</v>
      </c>
      <c r="F822" s="286"/>
      <c r="G822" s="216"/>
      <c r="H822" s="216"/>
    </row>
    <row r="823" spans="1:8" s="259" customFormat="1" ht="15.75">
      <c r="A823" s="13">
        <v>706</v>
      </c>
      <c r="B823" s="11" t="s">
        <v>164</v>
      </c>
      <c r="C823" s="7" t="s">
        <v>561</v>
      </c>
      <c r="D823" s="7" t="s">
        <v>607</v>
      </c>
      <c r="E823" s="19">
        <v>18040</v>
      </c>
      <c r="F823" s="286"/>
      <c r="G823" s="216"/>
      <c r="H823" s="216"/>
    </row>
    <row r="824" spans="1:8" s="259" customFormat="1" ht="15.75">
      <c r="A824" s="13">
        <v>707</v>
      </c>
      <c r="B824" s="11" t="s">
        <v>164</v>
      </c>
      <c r="C824" s="7" t="s">
        <v>562</v>
      </c>
      <c r="D824" s="7" t="s">
        <v>607</v>
      </c>
      <c r="E824" s="19">
        <v>29700</v>
      </c>
      <c r="F824" s="286"/>
      <c r="G824" s="216"/>
      <c r="H824" s="216"/>
    </row>
    <row r="825" spans="1:8" s="259" customFormat="1" ht="15.75">
      <c r="A825" s="13">
        <v>708</v>
      </c>
      <c r="B825" s="11" t="s">
        <v>164</v>
      </c>
      <c r="C825" s="7" t="s">
        <v>563</v>
      </c>
      <c r="D825" s="7" t="s">
        <v>607</v>
      </c>
      <c r="E825" s="19">
        <v>23540</v>
      </c>
      <c r="F825" s="286"/>
      <c r="G825" s="216"/>
      <c r="H825" s="216"/>
    </row>
    <row r="826" spans="1:8" s="259" customFormat="1" ht="15.75">
      <c r="A826" s="13">
        <v>709</v>
      </c>
      <c r="B826" s="11" t="s">
        <v>164</v>
      </c>
      <c r="C826" s="7" t="s">
        <v>564</v>
      </c>
      <c r="D826" s="7" t="s">
        <v>607</v>
      </c>
      <c r="E826" s="19">
        <v>32450</v>
      </c>
      <c r="F826" s="286"/>
      <c r="G826" s="216"/>
      <c r="H826" s="216"/>
    </row>
    <row r="827" spans="1:8" s="259" customFormat="1" ht="15.75">
      <c r="A827" s="13">
        <v>710</v>
      </c>
      <c r="B827" s="11" t="s">
        <v>164</v>
      </c>
      <c r="C827" s="7" t="s">
        <v>565</v>
      </c>
      <c r="D827" s="7" t="s">
        <v>607</v>
      </c>
      <c r="E827" s="19">
        <v>29480</v>
      </c>
      <c r="F827" s="286"/>
      <c r="G827" s="216"/>
      <c r="H827" s="216"/>
    </row>
    <row r="828" spans="1:8" s="259" customFormat="1" ht="15.75">
      <c r="A828" s="13">
        <v>711</v>
      </c>
      <c r="B828" s="11" t="s">
        <v>164</v>
      </c>
      <c r="C828" s="7" t="s">
        <v>566</v>
      </c>
      <c r="D828" s="7" t="s">
        <v>607</v>
      </c>
      <c r="E828" s="19">
        <v>34320</v>
      </c>
      <c r="F828" s="286"/>
      <c r="G828" s="216"/>
      <c r="H828" s="216"/>
    </row>
    <row r="829" spans="1:8" s="259" customFormat="1" ht="15.75">
      <c r="A829" s="13">
        <v>712</v>
      </c>
      <c r="B829" s="11" t="s">
        <v>164</v>
      </c>
      <c r="C829" s="7" t="s">
        <v>567</v>
      </c>
      <c r="D829" s="7" t="s">
        <v>607</v>
      </c>
      <c r="E829" s="19">
        <v>45430</v>
      </c>
      <c r="F829" s="286"/>
      <c r="G829" s="216"/>
      <c r="H829" s="216"/>
    </row>
    <row r="830" spans="1:8" s="259" customFormat="1" ht="15.75" customHeight="1">
      <c r="A830" s="13">
        <v>713</v>
      </c>
      <c r="B830" s="11" t="s">
        <v>164</v>
      </c>
      <c r="C830" s="7" t="s">
        <v>568</v>
      </c>
      <c r="D830" s="7" t="s">
        <v>607</v>
      </c>
      <c r="E830" s="19">
        <v>53460</v>
      </c>
      <c r="F830" s="286"/>
      <c r="G830" s="216"/>
      <c r="H830" s="216"/>
    </row>
    <row r="831" spans="1:8" s="259" customFormat="1" ht="15.75">
      <c r="A831" s="13">
        <v>714</v>
      </c>
      <c r="B831" s="11" t="s">
        <v>164</v>
      </c>
      <c r="C831" s="7" t="s">
        <v>466</v>
      </c>
      <c r="D831" s="7" t="s">
        <v>607</v>
      </c>
      <c r="E831" s="19">
        <v>44770</v>
      </c>
      <c r="F831" s="286"/>
      <c r="G831" s="216"/>
      <c r="H831" s="216"/>
    </row>
    <row r="832" spans="1:8" s="259" customFormat="1" ht="15.75">
      <c r="A832" s="13">
        <v>715</v>
      </c>
      <c r="B832" s="11" t="s">
        <v>164</v>
      </c>
      <c r="C832" s="7" t="s">
        <v>569</v>
      </c>
      <c r="D832" s="7" t="s">
        <v>607</v>
      </c>
      <c r="E832" s="19">
        <v>45100</v>
      </c>
      <c r="F832" s="286"/>
      <c r="G832" s="216"/>
      <c r="H832" s="216"/>
    </row>
    <row r="833" spans="1:8" s="259" customFormat="1" ht="15.75">
      <c r="A833" s="13">
        <v>716</v>
      </c>
      <c r="B833" s="11" t="s">
        <v>164</v>
      </c>
      <c r="C833" s="7" t="s">
        <v>570</v>
      </c>
      <c r="D833" s="7" t="s">
        <v>607</v>
      </c>
      <c r="E833" s="19">
        <v>76230</v>
      </c>
      <c r="F833" s="286"/>
      <c r="G833" s="216"/>
      <c r="H833" s="216"/>
    </row>
    <row r="834" spans="1:8" s="259" customFormat="1" ht="15.75">
      <c r="A834" s="13">
        <v>717</v>
      </c>
      <c r="B834" s="11" t="s">
        <v>164</v>
      </c>
      <c r="C834" s="7" t="s">
        <v>465</v>
      </c>
      <c r="D834" s="7" t="s">
        <v>607</v>
      </c>
      <c r="E834" s="19">
        <v>105600</v>
      </c>
      <c r="F834" s="286"/>
      <c r="G834" s="216"/>
      <c r="H834" s="216"/>
    </row>
    <row r="835" spans="1:8" s="259" customFormat="1" ht="15.75">
      <c r="A835" s="13">
        <v>718</v>
      </c>
      <c r="B835" s="11" t="s">
        <v>164</v>
      </c>
      <c r="C835" s="7" t="s">
        <v>571</v>
      </c>
      <c r="D835" s="7" t="s">
        <v>607</v>
      </c>
      <c r="E835" s="19">
        <v>53680</v>
      </c>
      <c r="F835" s="286"/>
      <c r="G835" s="216"/>
      <c r="H835" s="216"/>
    </row>
    <row r="836" spans="1:8" s="259" customFormat="1" ht="15.75">
      <c r="A836" s="13">
        <v>719</v>
      </c>
      <c r="B836" s="11" t="s">
        <v>164</v>
      </c>
      <c r="C836" s="7" t="s">
        <v>467</v>
      </c>
      <c r="D836" s="7" t="s">
        <v>607</v>
      </c>
      <c r="E836" s="19">
        <v>69520</v>
      </c>
      <c r="F836" s="286"/>
      <c r="G836" s="216"/>
      <c r="H836" s="216"/>
    </row>
    <row r="837" spans="1:8" s="259" customFormat="1" ht="15.75">
      <c r="A837" s="13">
        <v>720</v>
      </c>
      <c r="B837" s="11" t="s">
        <v>164</v>
      </c>
      <c r="C837" s="7" t="s">
        <v>572</v>
      </c>
      <c r="D837" s="7" t="s">
        <v>607</v>
      </c>
      <c r="E837" s="19">
        <v>77660</v>
      </c>
      <c r="F837" s="286"/>
      <c r="G837" s="216"/>
      <c r="H837" s="216"/>
    </row>
    <row r="838" spans="1:8" s="259" customFormat="1" ht="15.75">
      <c r="A838" s="13">
        <v>721</v>
      </c>
      <c r="B838" s="11" t="s">
        <v>164</v>
      </c>
      <c r="C838" s="7" t="s">
        <v>573</v>
      </c>
      <c r="D838" s="7" t="s">
        <v>607</v>
      </c>
      <c r="E838" s="19">
        <v>114070</v>
      </c>
      <c r="F838" s="286"/>
      <c r="G838" s="216"/>
      <c r="H838" s="216"/>
    </row>
    <row r="839" spans="1:8" s="259" customFormat="1" ht="15.75">
      <c r="A839" s="13">
        <v>722</v>
      </c>
      <c r="B839" s="11" t="s">
        <v>164</v>
      </c>
      <c r="C839" s="7" t="s">
        <v>574</v>
      </c>
      <c r="D839" s="7" t="s">
        <v>607</v>
      </c>
      <c r="E839" s="19">
        <v>167420</v>
      </c>
      <c r="F839" s="286"/>
      <c r="G839" s="216"/>
      <c r="H839" s="216"/>
    </row>
    <row r="840" spans="1:8" s="259" customFormat="1" ht="15.75">
      <c r="A840" s="13">
        <v>723</v>
      </c>
      <c r="B840" s="11" t="s">
        <v>164</v>
      </c>
      <c r="C840" s="7" t="s">
        <v>727</v>
      </c>
      <c r="D840" s="7" t="s">
        <v>607</v>
      </c>
      <c r="E840" s="19">
        <v>155210</v>
      </c>
      <c r="F840" s="286"/>
      <c r="G840" s="216"/>
      <c r="H840" s="216"/>
    </row>
    <row r="841" spans="1:8" s="259" customFormat="1" ht="15.75">
      <c r="A841" s="13">
        <v>724</v>
      </c>
      <c r="B841" s="11" t="s">
        <v>164</v>
      </c>
      <c r="C841" s="7" t="s">
        <v>729</v>
      </c>
      <c r="D841" s="7" t="s">
        <v>607</v>
      </c>
      <c r="E841" s="19">
        <v>297220</v>
      </c>
      <c r="F841" s="286"/>
      <c r="G841" s="216"/>
      <c r="H841" s="216"/>
    </row>
    <row r="842" spans="1:8" s="259" customFormat="1" ht="15.75" customHeight="1">
      <c r="A842" s="14">
        <v>2</v>
      </c>
      <c r="B842" s="287" t="s">
        <v>782</v>
      </c>
      <c r="C842" s="287"/>
      <c r="D842" s="12"/>
      <c r="E842" s="16"/>
      <c r="F842" s="286"/>
      <c r="G842" s="216"/>
      <c r="H842" s="213"/>
    </row>
    <row r="843" spans="1:8" s="259" customFormat="1" ht="15.75">
      <c r="A843" s="14" t="s">
        <v>517</v>
      </c>
      <c r="B843" s="15" t="s">
        <v>743</v>
      </c>
      <c r="C843" s="12"/>
      <c r="D843" s="12"/>
      <c r="E843" s="16"/>
      <c r="F843" s="286"/>
      <c r="G843" s="216"/>
      <c r="H843" s="213"/>
    </row>
    <row r="844" spans="1:8" s="259" customFormat="1" ht="15.75">
      <c r="A844" s="13">
        <v>725</v>
      </c>
      <c r="B844" s="60" t="s">
        <v>730</v>
      </c>
      <c r="C844" s="7"/>
      <c r="D844" s="7" t="s">
        <v>9</v>
      </c>
      <c r="E844" s="19">
        <v>1760</v>
      </c>
      <c r="F844" s="286"/>
      <c r="G844" s="216"/>
      <c r="H844" s="216"/>
    </row>
    <row r="845" spans="1:8" s="259" customFormat="1" ht="15.75">
      <c r="A845" s="13">
        <v>726</v>
      </c>
      <c r="B845" s="60" t="s">
        <v>731</v>
      </c>
      <c r="C845" s="7"/>
      <c r="D845" s="7" t="s">
        <v>9</v>
      </c>
      <c r="E845" s="19">
        <v>2420</v>
      </c>
      <c r="F845" s="286"/>
      <c r="G845" s="216"/>
      <c r="H845" s="216"/>
    </row>
    <row r="846" spans="1:8" s="259" customFormat="1" ht="15.75">
      <c r="A846" s="13">
        <v>727</v>
      </c>
      <c r="B846" s="60" t="s">
        <v>732</v>
      </c>
      <c r="C846" s="7"/>
      <c r="D846" s="7" t="s">
        <v>9</v>
      </c>
      <c r="E846" s="19">
        <v>4070</v>
      </c>
      <c r="F846" s="286"/>
      <c r="G846" s="216"/>
      <c r="H846" s="216"/>
    </row>
    <row r="847" spans="1:8" s="259" customFormat="1" ht="15.75">
      <c r="A847" s="13">
        <v>728</v>
      </c>
      <c r="B847" s="60" t="s">
        <v>733</v>
      </c>
      <c r="C847" s="7"/>
      <c r="D847" s="7" t="s">
        <v>9</v>
      </c>
      <c r="E847" s="19">
        <v>5500</v>
      </c>
      <c r="F847" s="286"/>
      <c r="G847" s="216"/>
      <c r="H847" s="216"/>
    </row>
    <row r="848" spans="1:8" s="259" customFormat="1" ht="15.75">
      <c r="A848" s="13">
        <v>729</v>
      </c>
      <c r="B848" s="60" t="s">
        <v>734</v>
      </c>
      <c r="C848" s="7"/>
      <c r="D848" s="7" t="s">
        <v>9</v>
      </c>
      <c r="E848" s="19">
        <v>8690</v>
      </c>
      <c r="F848" s="286"/>
      <c r="G848" s="216"/>
      <c r="H848" s="216"/>
    </row>
    <row r="849" spans="1:8" s="259" customFormat="1" ht="15.75">
      <c r="A849" s="13">
        <v>730</v>
      </c>
      <c r="B849" s="60" t="s">
        <v>735</v>
      </c>
      <c r="C849" s="7"/>
      <c r="D849" s="7" t="s">
        <v>9</v>
      </c>
      <c r="E849" s="19">
        <v>13420</v>
      </c>
      <c r="F849" s="286"/>
      <c r="G849" s="216"/>
      <c r="H849" s="216"/>
    </row>
    <row r="850" spans="1:8" s="259" customFormat="1" ht="15.75">
      <c r="A850" s="13">
        <v>731</v>
      </c>
      <c r="B850" s="60" t="s">
        <v>736</v>
      </c>
      <c r="C850" s="7"/>
      <c r="D850" s="7" t="s">
        <v>9</v>
      </c>
      <c r="E850" s="19">
        <v>26620</v>
      </c>
      <c r="F850" s="286"/>
      <c r="G850" s="216"/>
      <c r="H850" s="216"/>
    </row>
    <row r="851" spans="1:8" s="259" customFormat="1" ht="15.75">
      <c r="A851" s="13">
        <v>732</v>
      </c>
      <c r="B851" s="60" t="s">
        <v>737</v>
      </c>
      <c r="C851" s="7"/>
      <c r="D851" s="7" t="s">
        <v>9</v>
      </c>
      <c r="E851" s="19">
        <v>27280</v>
      </c>
      <c r="F851" s="286"/>
      <c r="G851" s="216"/>
      <c r="H851" s="216"/>
    </row>
    <row r="852" spans="1:8" s="259" customFormat="1" ht="15.75">
      <c r="A852" s="13">
        <v>733</v>
      </c>
      <c r="B852" s="60" t="s">
        <v>742</v>
      </c>
      <c r="C852" s="7"/>
      <c r="D852" s="7" t="s">
        <v>9</v>
      </c>
      <c r="E852" s="19">
        <v>57640</v>
      </c>
      <c r="F852" s="286"/>
      <c r="G852" s="216"/>
      <c r="H852" s="216"/>
    </row>
    <row r="853" spans="1:8" s="259" customFormat="1" ht="15.75">
      <c r="A853" s="13">
        <v>734</v>
      </c>
      <c r="B853" s="60" t="s">
        <v>741</v>
      </c>
      <c r="C853" s="7"/>
      <c r="D853" s="7" t="s">
        <v>9</v>
      </c>
      <c r="E853" s="19">
        <v>93720</v>
      </c>
      <c r="F853" s="286"/>
      <c r="G853" s="216"/>
      <c r="H853" s="216"/>
    </row>
    <row r="854" spans="1:8" s="259" customFormat="1" ht="15.75">
      <c r="A854" s="13">
        <v>735</v>
      </c>
      <c r="B854" s="60" t="s">
        <v>740</v>
      </c>
      <c r="C854" s="7"/>
      <c r="D854" s="7" t="s">
        <v>9</v>
      </c>
      <c r="E854" s="19">
        <v>490050</v>
      </c>
      <c r="F854" s="286"/>
      <c r="G854" s="216"/>
      <c r="H854" s="216"/>
    </row>
    <row r="855" spans="1:8" s="259" customFormat="1" ht="15.75">
      <c r="A855" s="14" t="s">
        <v>518</v>
      </c>
      <c r="B855" s="15" t="s">
        <v>744</v>
      </c>
      <c r="C855" s="7"/>
      <c r="D855" s="7"/>
      <c r="E855" s="8"/>
      <c r="F855" s="286"/>
      <c r="G855" s="216"/>
      <c r="H855" s="213"/>
    </row>
    <row r="856" spans="1:8" s="259" customFormat="1" ht="15.75">
      <c r="A856" s="13">
        <v>736</v>
      </c>
      <c r="B856" s="60" t="s">
        <v>730</v>
      </c>
      <c r="C856" s="7"/>
      <c r="D856" s="7" t="s">
        <v>9</v>
      </c>
      <c r="E856" s="19">
        <v>3300</v>
      </c>
      <c r="F856" s="286"/>
      <c r="G856" s="216"/>
      <c r="H856" s="216"/>
    </row>
    <row r="857" spans="1:8" s="259" customFormat="1" ht="15.75">
      <c r="A857" s="13">
        <v>737</v>
      </c>
      <c r="B857" s="60" t="s">
        <v>731</v>
      </c>
      <c r="C857" s="7"/>
      <c r="D857" s="7" t="s">
        <v>9</v>
      </c>
      <c r="E857" s="19">
        <v>5060</v>
      </c>
      <c r="F857" s="286"/>
      <c r="G857" s="216"/>
      <c r="H857" s="216"/>
    </row>
    <row r="858" spans="1:8" s="259" customFormat="1" ht="15.75">
      <c r="A858" s="13">
        <v>738</v>
      </c>
      <c r="B858" s="60" t="s">
        <v>732</v>
      </c>
      <c r="C858" s="7"/>
      <c r="D858" s="7" t="s">
        <v>9</v>
      </c>
      <c r="E858" s="19">
        <v>8140</v>
      </c>
      <c r="F858" s="286"/>
      <c r="G858" s="216"/>
      <c r="H858" s="216"/>
    </row>
    <row r="859" spans="1:8" s="259" customFormat="1" ht="15.75">
      <c r="A859" s="13">
        <v>739</v>
      </c>
      <c r="B859" s="60" t="s">
        <v>733</v>
      </c>
      <c r="C859" s="7"/>
      <c r="D859" s="7" t="s">
        <v>9</v>
      </c>
      <c r="E859" s="19">
        <v>10780</v>
      </c>
      <c r="F859" s="286"/>
      <c r="G859" s="216"/>
      <c r="H859" s="216"/>
    </row>
    <row r="860" spans="1:8" s="259" customFormat="1" ht="15.75">
      <c r="A860" s="13">
        <v>740</v>
      </c>
      <c r="B860" s="60" t="s">
        <v>734</v>
      </c>
      <c r="C860" s="7"/>
      <c r="D860" s="7" t="s">
        <v>9</v>
      </c>
      <c r="E860" s="19">
        <v>15950</v>
      </c>
      <c r="F860" s="286"/>
      <c r="G860" s="216"/>
      <c r="H860" s="216"/>
    </row>
    <row r="861" spans="1:8" s="259" customFormat="1" ht="15.75">
      <c r="A861" s="13">
        <v>741</v>
      </c>
      <c r="B861" s="60" t="s">
        <v>735</v>
      </c>
      <c r="C861" s="7"/>
      <c r="D861" s="7" t="s">
        <v>9</v>
      </c>
      <c r="E861" s="19">
        <v>27170</v>
      </c>
      <c r="F861" s="286"/>
      <c r="G861" s="216"/>
      <c r="H861" s="216"/>
    </row>
    <row r="862" spans="1:8" s="259" customFormat="1" ht="15.75">
      <c r="A862" s="13">
        <v>742</v>
      </c>
      <c r="B862" s="60" t="s">
        <v>736</v>
      </c>
      <c r="C862" s="7"/>
      <c r="D862" s="7" t="s">
        <v>9</v>
      </c>
      <c r="E862" s="19">
        <v>51700</v>
      </c>
      <c r="F862" s="286"/>
      <c r="G862" s="216"/>
      <c r="H862" s="216"/>
    </row>
    <row r="863" spans="1:8" s="259" customFormat="1" ht="15.75">
      <c r="A863" s="13">
        <v>743</v>
      </c>
      <c r="B863" s="60" t="s">
        <v>737</v>
      </c>
      <c r="C863" s="7"/>
      <c r="D863" s="7" t="s">
        <v>9</v>
      </c>
      <c r="E863" s="19">
        <v>68420</v>
      </c>
      <c r="F863" s="286"/>
      <c r="G863" s="216"/>
      <c r="H863" s="216"/>
    </row>
    <row r="864" spans="1:8" s="259" customFormat="1" ht="15.75">
      <c r="A864" s="13">
        <v>744</v>
      </c>
      <c r="B864" s="60" t="s">
        <v>742</v>
      </c>
      <c r="C864" s="7"/>
      <c r="D864" s="7" t="s">
        <v>9</v>
      </c>
      <c r="E864" s="19">
        <v>139590</v>
      </c>
      <c r="F864" s="286"/>
      <c r="G864" s="216"/>
      <c r="H864" s="216"/>
    </row>
    <row r="865" spans="1:8" s="259" customFormat="1" ht="15.75">
      <c r="A865" s="13">
        <v>745</v>
      </c>
      <c r="B865" s="60" t="s">
        <v>741</v>
      </c>
      <c r="C865" s="7"/>
      <c r="D865" s="7" t="s">
        <v>9</v>
      </c>
      <c r="E865" s="19">
        <v>246840</v>
      </c>
      <c r="F865" s="286"/>
      <c r="G865" s="216"/>
      <c r="H865" s="216"/>
    </row>
    <row r="866" spans="1:8" s="259" customFormat="1" ht="15.75">
      <c r="A866" s="13">
        <v>746</v>
      </c>
      <c r="B866" s="60" t="s">
        <v>740</v>
      </c>
      <c r="C866" s="7"/>
      <c r="D866" s="7" t="s">
        <v>9</v>
      </c>
      <c r="E866" s="19">
        <v>855690</v>
      </c>
      <c r="F866" s="286"/>
      <c r="G866" s="216"/>
      <c r="H866" s="216"/>
    </row>
    <row r="867" spans="1:8" s="259" customFormat="1" ht="15.75">
      <c r="A867" s="14" t="s">
        <v>519</v>
      </c>
      <c r="B867" s="15" t="s">
        <v>738</v>
      </c>
      <c r="C867" s="7"/>
      <c r="D867" s="7"/>
      <c r="E867" s="8"/>
      <c r="F867" s="286"/>
      <c r="G867" s="216"/>
      <c r="H867" s="213"/>
    </row>
    <row r="868" spans="1:8" s="259" customFormat="1" ht="15.75">
      <c r="A868" s="13">
        <v>747</v>
      </c>
      <c r="B868" s="60" t="s">
        <v>730</v>
      </c>
      <c r="C868" s="7"/>
      <c r="D868" s="7" t="s">
        <v>9</v>
      </c>
      <c r="E868" s="19">
        <v>2310</v>
      </c>
      <c r="F868" s="286"/>
      <c r="G868" s="216"/>
      <c r="H868" s="216"/>
    </row>
    <row r="869" spans="1:8" s="259" customFormat="1" ht="15.75">
      <c r="A869" s="13">
        <v>748</v>
      </c>
      <c r="B869" s="60" t="s">
        <v>731</v>
      </c>
      <c r="C869" s="7"/>
      <c r="D869" s="7" t="s">
        <v>9</v>
      </c>
      <c r="E869" s="19">
        <v>3740</v>
      </c>
      <c r="F869" s="286"/>
      <c r="G869" s="216"/>
      <c r="H869" s="216"/>
    </row>
    <row r="870" spans="1:8" s="259" customFormat="1" ht="15.75">
      <c r="A870" s="13">
        <v>749</v>
      </c>
      <c r="B870" s="60" t="s">
        <v>732</v>
      </c>
      <c r="C870" s="7"/>
      <c r="D870" s="7" t="s">
        <v>9</v>
      </c>
      <c r="E870" s="19">
        <v>5280</v>
      </c>
      <c r="F870" s="286"/>
      <c r="G870" s="216"/>
      <c r="H870" s="216"/>
    </row>
    <row r="871" spans="1:8" s="259" customFormat="1" ht="15.75">
      <c r="A871" s="13">
        <v>750</v>
      </c>
      <c r="B871" s="60" t="s">
        <v>733</v>
      </c>
      <c r="C871" s="7"/>
      <c r="D871" s="7" t="s">
        <v>9</v>
      </c>
      <c r="E871" s="19">
        <v>8030</v>
      </c>
      <c r="F871" s="286"/>
      <c r="G871" s="216"/>
      <c r="H871" s="216"/>
    </row>
    <row r="872" spans="1:8" s="259" customFormat="1" ht="15.75">
      <c r="A872" s="13">
        <v>751</v>
      </c>
      <c r="B872" s="60" t="s">
        <v>734</v>
      </c>
      <c r="C872" s="7"/>
      <c r="D872" s="7" t="s">
        <v>9</v>
      </c>
      <c r="E872" s="19">
        <v>12430</v>
      </c>
      <c r="F872" s="286"/>
      <c r="G872" s="216"/>
      <c r="H872" s="216"/>
    </row>
    <row r="873" spans="1:8" s="259" customFormat="1" ht="15.75">
      <c r="A873" s="13">
        <v>752</v>
      </c>
      <c r="B873" s="60" t="s">
        <v>735</v>
      </c>
      <c r="C873" s="7"/>
      <c r="D873" s="7" t="s">
        <v>9</v>
      </c>
      <c r="E873" s="19">
        <v>19910</v>
      </c>
      <c r="F873" s="286"/>
      <c r="G873" s="216"/>
      <c r="H873" s="216"/>
    </row>
    <row r="874" spans="1:8" s="259" customFormat="1" ht="15.75">
      <c r="A874" s="13">
        <v>753</v>
      </c>
      <c r="B874" s="60" t="s">
        <v>736</v>
      </c>
      <c r="C874" s="7"/>
      <c r="D874" s="7" t="s">
        <v>9</v>
      </c>
      <c r="E874" s="19">
        <v>38500</v>
      </c>
      <c r="F874" s="286"/>
      <c r="G874" s="216"/>
      <c r="H874" s="216"/>
    </row>
    <row r="875" spans="1:8" s="259" customFormat="1" ht="15.75">
      <c r="A875" s="13">
        <v>754</v>
      </c>
      <c r="B875" s="60" t="s">
        <v>737</v>
      </c>
      <c r="C875" s="7"/>
      <c r="D875" s="7" t="s">
        <v>9</v>
      </c>
      <c r="E875" s="19">
        <v>49610</v>
      </c>
      <c r="F875" s="286"/>
      <c r="G875" s="216"/>
      <c r="H875" s="216"/>
    </row>
    <row r="876" spans="1:8" s="225" customFormat="1" ht="15.75">
      <c r="A876" s="13">
        <v>755</v>
      </c>
      <c r="B876" s="60" t="s">
        <v>742</v>
      </c>
      <c r="C876" s="7"/>
      <c r="D876" s="7" t="s">
        <v>9</v>
      </c>
      <c r="E876" s="19">
        <v>114400</v>
      </c>
      <c r="F876" s="286"/>
      <c r="G876" s="216"/>
      <c r="H876" s="216"/>
    </row>
    <row r="877" spans="1:8" s="225" customFormat="1" ht="15.75">
      <c r="A877" s="13">
        <v>756</v>
      </c>
      <c r="B877" s="60" t="s">
        <v>741</v>
      </c>
      <c r="C877" s="7"/>
      <c r="D877" s="7" t="s">
        <v>9</v>
      </c>
      <c r="E877" s="19">
        <v>147070</v>
      </c>
      <c r="F877" s="286"/>
      <c r="G877" s="216"/>
      <c r="H877" s="216"/>
    </row>
    <row r="878" spans="1:8" s="225" customFormat="1" ht="15.75">
      <c r="A878" s="13">
        <v>757</v>
      </c>
      <c r="B878" s="60" t="s">
        <v>740</v>
      </c>
      <c r="C878" s="7"/>
      <c r="D878" s="7" t="s">
        <v>9</v>
      </c>
      <c r="E878" s="19">
        <v>642950</v>
      </c>
      <c r="F878" s="286"/>
      <c r="G878" s="216"/>
      <c r="H878" s="216"/>
    </row>
    <row r="879" spans="1:8" s="225" customFormat="1" ht="15.75">
      <c r="A879" s="14" t="s">
        <v>520</v>
      </c>
      <c r="B879" s="15" t="s">
        <v>739</v>
      </c>
      <c r="C879" s="7"/>
      <c r="D879" s="7"/>
      <c r="E879" s="8"/>
      <c r="F879" s="286"/>
      <c r="G879" s="216"/>
      <c r="H879" s="213"/>
    </row>
    <row r="880" spans="1:8" s="225" customFormat="1" ht="15.75">
      <c r="A880" s="13">
        <v>758</v>
      </c>
      <c r="B880" s="60" t="s">
        <v>730</v>
      </c>
      <c r="C880" s="7"/>
      <c r="D880" s="7" t="s">
        <v>9</v>
      </c>
      <c r="E880" s="19">
        <v>2090</v>
      </c>
      <c r="F880" s="286"/>
      <c r="G880" s="216"/>
      <c r="H880" s="216"/>
    </row>
    <row r="881" spans="1:8" s="225" customFormat="1" ht="15.75">
      <c r="A881" s="13">
        <v>759</v>
      </c>
      <c r="B881" s="60" t="s">
        <v>731</v>
      </c>
      <c r="C881" s="7"/>
      <c r="D881" s="7" t="s">
        <v>9</v>
      </c>
      <c r="E881" s="19">
        <v>3080</v>
      </c>
      <c r="F881" s="286"/>
      <c r="G881" s="216"/>
      <c r="H881" s="216"/>
    </row>
    <row r="882" spans="1:8" s="225" customFormat="1" ht="15.75">
      <c r="A882" s="13">
        <v>760</v>
      </c>
      <c r="B882" s="60" t="s">
        <v>732</v>
      </c>
      <c r="C882" s="7"/>
      <c r="D882" s="7" t="s">
        <v>9</v>
      </c>
      <c r="E882" s="19">
        <v>4950</v>
      </c>
      <c r="F882" s="286"/>
      <c r="G882" s="216"/>
      <c r="H882" s="216"/>
    </row>
    <row r="883" spans="1:8" s="225" customFormat="1" ht="15.75">
      <c r="A883" s="13">
        <v>761</v>
      </c>
      <c r="B883" s="60" t="s">
        <v>733</v>
      </c>
      <c r="C883" s="7"/>
      <c r="D883" s="7" t="s">
        <v>9</v>
      </c>
      <c r="E883" s="19">
        <v>6820</v>
      </c>
      <c r="F883" s="286"/>
      <c r="G883" s="216"/>
      <c r="H883" s="216"/>
    </row>
    <row r="884" spans="1:8" s="225" customFormat="1" ht="15.75">
      <c r="A884" s="13">
        <v>762</v>
      </c>
      <c r="B884" s="60" t="s">
        <v>734</v>
      </c>
      <c r="C884" s="7"/>
      <c r="D884" s="7" t="s">
        <v>9</v>
      </c>
      <c r="E884" s="19">
        <v>10560</v>
      </c>
      <c r="F884" s="286"/>
      <c r="G884" s="216"/>
      <c r="H884" s="216"/>
    </row>
    <row r="885" spans="1:8" s="225" customFormat="1" ht="15.75">
      <c r="A885" s="13">
        <v>763</v>
      </c>
      <c r="B885" s="60" t="s">
        <v>735</v>
      </c>
      <c r="C885" s="7"/>
      <c r="D885" s="7" t="s">
        <v>9</v>
      </c>
      <c r="E885" s="19">
        <v>16170</v>
      </c>
      <c r="F885" s="286"/>
      <c r="G885" s="216"/>
      <c r="H885" s="216"/>
    </row>
    <row r="886" spans="1:8" s="259" customFormat="1" ht="15.75">
      <c r="A886" s="13">
        <v>764</v>
      </c>
      <c r="B886" s="60" t="s">
        <v>736</v>
      </c>
      <c r="C886" s="7"/>
      <c r="D886" s="7" t="s">
        <v>9</v>
      </c>
      <c r="E886" s="19">
        <v>32890</v>
      </c>
      <c r="F886" s="286"/>
      <c r="G886" s="216"/>
      <c r="H886" s="216"/>
    </row>
    <row r="887" spans="1:8" s="259" customFormat="1" ht="15.75">
      <c r="A887" s="13">
        <v>765</v>
      </c>
      <c r="B887" s="60" t="s">
        <v>737</v>
      </c>
      <c r="C887" s="7"/>
      <c r="D887" s="7" t="s">
        <v>9</v>
      </c>
      <c r="E887" s="19">
        <v>36960</v>
      </c>
      <c r="F887" s="286"/>
      <c r="G887" s="216"/>
      <c r="H887" s="216"/>
    </row>
    <row r="888" spans="1:8" s="259" customFormat="1" ht="15.75">
      <c r="A888" s="13">
        <v>766</v>
      </c>
      <c r="B888" s="60" t="s">
        <v>742</v>
      </c>
      <c r="C888" s="7"/>
      <c r="D888" s="7" t="s">
        <v>9</v>
      </c>
      <c r="E888" s="19">
        <v>77220</v>
      </c>
      <c r="F888" s="286"/>
      <c r="G888" s="216"/>
      <c r="H888" s="216"/>
    </row>
    <row r="889" spans="1:8" s="259" customFormat="1" ht="15.75">
      <c r="A889" s="13">
        <v>767</v>
      </c>
      <c r="B889" s="60" t="s">
        <v>741</v>
      </c>
      <c r="C889" s="7"/>
      <c r="D889" s="7" t="s">
        <v>9</v>
      </c>
      <c r="E889" s="19">
        <v>127710</v>
      </c>
      <c r="F889" s="286"/>
      <c r="G889" s="216"/>
      <c r="H889" s="216"/>
    </row>
    <row r="890" spans="1:8" s="259" customFormat="1" ht="15.75">
      <c r="A890" s="13">
        <v>768</v>
      </c>
      <c r="B890" s="60" t="s">
        <v>740</v>
      </c>
      <c r="C890" s="7"/>
      <c r="D890" s="7" t="s">
        <v>9</v>
      </c>
      <c r="E890" s="19">
        <v>521730</v>
      </c>
      <c r="F890" s="286"/>
      <c r="G890" s="216"/>
      <c r="H890" s="216"/>
    </row>
    <row r="891" spans="1:8" s="259" customFormat="1" ht="15.75">
      <c r="A891" s="14" t="s">
        <v>521</v>
      </c>
      <c r="B891" s="15" t="s">
        <v>745</v>
      </c>
      <c r="C891" s="7"/>
      <c r="D891" s="7"/>
      <c r="E891" s="8"/>
      <c r="F891" s="286"/>
      <c r="G891" s="216"/>
      <c r="H891" s="213"/>
    </row>
    <row r="892" spans="1:8" s="259" customFormat="1" ht="15.75">
      <c r="A892" s="13">
        <v>769</v>
      </c>
      <c r="B892" s="60" t="s">
        <v>730</v>
      </c>
      <c r="C892" s="7"/>
      <c r="D892" s="7" t="s">
        <v>9</v>
      </c>
      <c r="E892" s="19">
        <v>2090</v>
      </c>
      <c r="F892" s="286"/>
      <c r="G892" s="216"/>
      <c r="H892" s="216"/>
    </row>
    <row r="893" spans="1:8" s="259" customFormat="1" ht="15.75">
      <c r="A893" s="13">
        <v>770</v>
      </c>
      <c r="B893" s="60" t="s">
        <v>731</v>
      </c>
      <c r="C893" s="7"/>
      <c r="D893" s="7" t="s">
        <v>9</v>
      </c>
      <c r="E893" s="19">
        <v>3960</v>
      </c>
      <c r="F893" s="286"/>
      <c r="G893" s="216"/>
      <c r="H893" s="216"/>
    </row>
    <row r="894" spans="1:8" s="259" customFormat="1" ht="15.75">
      <c r="A894" s="13">
        <v>771</v>
      </c>
      <c r="B894" s="60" t="s">
        <v>734</v>
      </c>
      <c r="C894" s="7"/>
      <c r="D894" s="7" t="s">
        <v>9</v>
      </c>
      <c r="E894" s="19">
        <v>41580</v>
      </c>
      <c r="F894" s="286"/>
      <c r="G894" s="216"/>
      <c r="H894" s="216"/>
    </row>
    <row r="895" spans="1:8" s="259" customFormat="1" ht="15.75">
      <c r="A895" s="13">
        <v>772</v>
      </c>
      <c r="B895" s="60" t="s">
        <v>735</v>
      </c>
      <c r="C895" s="7"/>
      <c r="D895" s="7" t="s">
        <v>9</v>
      </c>
      <c r="E895" s="19">
        <v>55220</v>
      </c>
      <c r="F895" s="286"/>
      <c r="G895" s="216"/>
      <c r="H895" s="216"/>
    </row>
    <row r="896" spans="1:8" s="259" customFormat="1" ht="15.75">
      <c r="A896" s="13">
        <v>773</v>
      </c>
      <c r="B896" s="60" t="s">
        <v>736</v>
      </c>
      <c r="C896" s="7"/>
      <c r="D896" s="7" t="s">
        <v>9</v>
      </c>
      <c r="E896" s="19">
        <v>68640</v>
      </c>
      <c r="F896" s="286"/>
      <c r="G896" s="216"/>
      <c r="H896" s="216"/>
    </row>
    <row r="897" spans="1:8" s="259" customFormat="1" ht="15.75">
      <c r="A897" s="13">
        <v>774</v>
      </c>
      <c r="B897" s="60" t="s">
        <v>737</v>
      </c>
      <c r="C897" s="7"/>
      <c r="D897" s="7" t="s">
        <v>9</v>
      </c>
      <c r="E897" s="19">
        <v>107030</v>
      </c>
      <c r="F897" s="286"/>
      <c r="G897" s="216"/>
      <c r="H897" s="216"/>
    </row>
    <row r="898" spans="1:8" s="259" customFormat="1" ht="15.75">
      <c r="A898" s="13">
        <v>775</v>
      </c>
      <c r="B898" s="60" t="s">
        <v>742</v>
      </c>
      <c r="C898" s="7"/>
      <c r="D898" s="7" t="s">
        <v>9</v>
      </c>
      <c r="E898" s="19">
        <v>177100</v>
      </c>
      <c r="F898" s="286"/>
      <c r="G898" s="216"/>
      <c r="H898" s="216"/>
    </row>
    <row r="899" spans="1:8" s="259" customFormat="1" ht="15.75">
      <c r="A899" s="13">
        <v>776</v>
      </c>
      <c r="B899" s="60" t="s">
        <v>741</v>
      </c>
      <c r="C899" s="7"/>
      <c r="D899" s="7" t="s">
        <v>9</v>
      </c>
      <c r="E899" s="19">
        <v>363330</v>
      </c>
      <c r="F899" s="286"/>
      <c r="G899" s="216"/>
      <c r="H899" s="216"/>
    </row>
    <row r="900" spans="1:8" s="259" customFormat="1" ht="15.75">
      <c r="A900" s="13">
        <v>777</v>
      </c>
      <c r="B900" s="60" t="s">
        <v>740</v>
      </c>
      <c r="C900" s="7"/>
      <c r="D900" s="7" t="s">
        <v>9</v>
      </c>
      <c r="E900" s="19">
        <v>1367300</v>
      </c>
      <c r="F900" s="286"/>
      <c r="G900" s="216"/>
      <c r="H900" s="216"/>
    </row>
    <row r="901" spans="1:8" s="259" customFormat="1" ht="15.75">
      <c r="A901" s="14">
        <v>3</v>
      </c>
      <c r="B901" s="287" t="s">
        <v>1146</v>
      </c>
      <c r="C901" s="287"/>
      <c r="D901" s="7"/>
      <c r="E901" s="8"/>
      <c r="F901" s="286"/>
      <c r="G901" s="216"/>
      <c r="H901" s="213"/>
    </row>
    <row r="902" spans="1:8" s="259" customFormat="1" ht="15.75">
      <c r="A902" s="13">
        <v>778</v>
      </c>
      <c r="B902" s="11" t="s">
        <v>748</v>
      </c>
      <c r="C902" s="7"/>
      <c r="D902" s="7" t="s">
        <v>607</v>
      </c>
      <c r="E902" s="19">
        <v>23400</v>
      </c>
      <c r="F902" s="286"/>
      <c r="G902" s="216"/>
      <c r="H902" s="216"/>
    </row>
    <row r="903" spans="1:8" s="259" customFormat="1" ht="15.75">
      <c r="A903" s="13">
        <v>779</v>
      </c>
      <c r="B903" s="11" t="s">
        <v>749</v>
      </c>
      <c r="C903" s="7"/>
      <c r="D903" s="7" t="s">
        <v>607</v>
      </c>
      <c r="E903" s="19">
        <v>41600</v>
      </c>
      <c r="F903" s="286"/>
      <c r="G903" s="216"/>
      <c r="H903" s="216"/>
    </row>
    <row r="904" spans="1:8" s="259" customFormat="1" ht="15.75">
      <c r="A904" s="13">
        <v>780</v>
      </c>
      <c r="B904" s="11" t="s">
        <v>750</v>
      </c>
      <c r="C904" s="7"/>
      <c r="D904" s="7" t="s">
        <v>607</v>
      </c>
      <c r="E904" s="19">
        <v>54100</v>
      </c>
      <c r="F904" s="286"/>
      <c r="G904" s="216"/>
      <c r="H904" s="216"/>
    </row>
    <row r="905" spans="1:8" s="259" customFormat="1" ht="15.75">
      <c r="A905" s="13">
        <v>781</v>
      </c>
      <c r="B905" s="11" t="s">
        <v>751</v>
      </c>
      <c r="C905" s="7"/>
      <c r="D905" s="7" t="s">
        <v>607</v>
      </c>
      <c r="E905" s="19">
        <v>72500</v>
      </c>
      <c r="F905" s="286"/>
      <c r="G905" s="216"/>
      <c r="H905" s="216"/>
    </row>
    <row r="906" spans="1:8" s="259" customFormat="1" ht="15.75">
      <c r="A906" s="13">
        <v>782</v>
      </c>
      <c r="B906" s="11" t="s">
        <v>752</v>
      </c>
      <c r="C906" s="7"/>
      <c r="D906" s="7" t="s">
        <v>607</v>
      </c>
      <c r="E906" s="19">
        <v>106300</v>
      </c>
      <c r="F906" s="286"/>
      <c r="G906" s="216"/>
      <c r="H906" s="216"/>
    </row>
    <row r="907" spans="1:8" s="259" customFormat="1" ht="15.75">
      <c r="A907" s="13">
        <v>783</v>
      </c>
      <c r="B907" s="11" t="s">
        <v>753</v>
      </c>
      <c r="C907" s="7"/>
      <c r="D907" s="7" t="s">
        <v>607</v>
      </c>
      <c r="E907" s="19">
        <v>169500</v>
      </c>
      <c r="F907" s="286"/>
      <c r="G907" s="216"/>
      <c r="H907" s="216"/>
    </row>
    <row r="908" spans="1:8" s="259" customFormat="1" ht="15.75">
      <c r="A908" s="13">
        <v>784</v>
      </c>
      <c r="B908" s="11" t="s">
        <v>754</v>
      </c>
      <c r="C908" s="7"/>
      <c r="D908" s="7" t="s">
        <v>607</v>
      </c>
      <c r="E908" s="19">
        <v>236700</v>
      </c>
      <c r="F908" s="286"/>
      <c r="G908" s="216"/>
      <c r="H908" s="216"/>
    </row>
    <row r="909" spans="1:8" s="259" customFormat="1" ht="15.75">
      <c r="A909" s="13">
        <v>785</v>
      </c>
      <c r="B909" s="11" t="s">
        <v>755</v>
      </c>
      <c r="C909" s="7"/>
      <c r="D909" s="7" t="s">
        <v>607</v>
      </c>
      <c r="E909" s="19">
        <v>343400</v>
      </c>
      <c r="F909" s="286"/>
      <c r="G909" s="216"/>
      <c r="H909" s="216"/>
    </row>
    <row r="910" spans="1:8" s="259" customFormat="1" ht="15.75">
      <c r="A910" s="13">
        <v>786</v>
      </c>
      <c r="B910" s="11" t="s">
        <v>756</v>
      </c>
      <c r="C910" s="7"/>
      <c r="D910" s="7" t="s">
        <v>607</v>
      </c>
      <c r="E910" s="19">
        <v>549200</v>
      </c>
      <c r="F910" s="286"/>
      <c r="G910" s="216"/>
      <c r="H910" s="216"/>
    </row>
    <row r="911" spans="1:8" s="259" customFormat="1" ht="15.75">
      <c r="A911" s="14">
        <v>4</v>
      </c>
      <c r="B911" s="287" t="s">
        <v>757</v>
      </c>
      <c r="C911" s="287"/>
      <c r="D911" s="287"/>
      <c r="E911" s="16"/>
      <c r="F911" s="286"/>
      <c r="G911" s="216"/>
      <c r="H911" s="213"/>
    </row>
    <row r="912" spans="1:8" s="259" customFormat="1" ht="16.5">
      <c r="A912" s="14" t="s">
        <v>517</v>
      </c>
      <c r="B912" s="15" t="s">
        <v>758</v>
      </c>
      <c r="C912" s="7"/>
      <c r="D912" s="7"/>
      <c r="E912" s="8"/>
      <c r="F912" s="286"/>
      <c r="G912" s="216"/>
      <c r="H912" s="213"/>
    </row>
    <row r="913" spans="1:8" s="259" customFormat="1" ht="15.75">
      <c r="A913" s="13">
        <v>787</v>
      </c>
      <c r="B913" s="11" t="s">
        <v>32</v>
      </c>
      <c r="C913" s="7" t="s">
        <v>764</v>
      </c>
      <c r="D913" s="7" t="s">
        <v>9</v>
      </c>
      <c r="E913" s="19">
        <v>42300</v>
      </c>
      <c r="F913" s="286"/>
      <c r="G913" s="216"/>
      <c r="H913" s="216"/>
    </row>
    <row r="914" spans="1:8" s="259" customFormat="1" ht="15.75">
      <c r="A914" s="13">
        <v>788</v>
      </c>
      <c r="B914" s="11" t="s">
        <v>32</v>
      </c>
      <c r="C914" s="7" t="s">
        <v>765</v>
      </c>
      <c r="D914" s="7" t="s">
        <v>9</v>
      </c>
      <c r="E914" s="19">
        <v>48000</v>
      </c>
      <c r="F914" s="286"/>
      <c r="G914" s="216"/>
      <c r="H914" s="216"/>
    </row>
    <row r="915" spans="1:8" s="259" customFormat="1" ht="15.75">
      <c r="A915" s="13">
        <v>789</v>
      </c>
      <c r="B915" s="11" t="s">
        <v>32</v>
      </c>
      <c r="C915" s="7" t="s">
        <v>766</v>
      </c>
      <c r="D915" s="7" t="s">
        <v>9</v>
      </c>
      <c r="E915" s="19">
        <v>64700</v>
      </c>
      <c r="F915" s="286"/>
      <c r="G915" s="216"/>
      <c r="H915" s="216"/>
    </row>
    <row r="916" spans="1:8" s="259" customFormat="1" ht="15.75">
      <c r="A916" s="13">
        <v>790</v>
      </c>
      <c r="B916" s="11" t="s">
        <v>32</v>
      </c>
      <c r="C916" s="7" t="s">
        <v>767</v>
      </c>
      <c r="D916" s="7" t="s">
        <v>9</v>
      </c>
      <c r="E916" s="19">
        <v>119500</v>
      </c>
      <c r="F916" s="286"/>
      <c r="G916" s="216"/>
      <c r="H916" s="216"/>
    </row>
    <row r="917" spans="1:8" s="259" customFormat="1" ht="16.5">
      <c r="A917" s="14" t="s">
        <v>518</v>
      </c>
      <c r="B917" s="15" t="s">
        <v>759</v>
      </c>
      <c r="C917" s="7"/>
      <c r="D917" s="7"/>
      <c r="E917" s="8"/>
      <c r="F917" s="286"/>
      <c r="G917" s="216"/>
      <c r="H917" s="213"/>
    </row>
    <row r="918" spans="1:8" s="259" customFormat="1" ht="15.75">
      <c r="A918" s="13">
        <v>791</v>
      </c>
      <c r="B918" s="11" t="s">
        <v>32</v>
      </c>
      <c r="C918" s="7" t="s">
        <v>764</v>
      </c>
      <c r="D918" s="7" t="s">
        <v>9</v>
      </c>
      <c r="E918" s="19">
        <v>59500</v>
      </c>
      <c r="F918" s="286"/>
      <c r="G918" s="216"/>
      <c r="H918" s="216"/>
    </row>
    <row r="919" spans="1:8" s="259" customFormat="1" ht="15.75">
      <c r="A919" s="13">
        <v>792</v>
      </c>
      <c r="B919" s="11" t="s">
        <v>32</v>
      </c>
      <c r="C919" s="7" t="s">
        <v>765</v>
      </c>
      <c r="D919" s="7" t="s">
        <v>9</v>
      </c>
      <c r="E919" s="19">
        <v>67300</v>
      </c>
      <c r="F919" s="286"/>
      <c r="G919" s="216"/>
      <c r="H919" s="216"/>
    </row>
    <row r="920" spans="1:8" s="259" customFormat="1" ht="15.75">
      <c r="A920" s="13">
        <v>793</v>
      </c>
      <c r="B920" s="11" t="s">
        <v>32</v>
      </c>
      <c r="C920" s="7" t="s">
        <v>766</v>
      </c>
      <c r="D920" s="7" t="s">
        <v>9</v>
      </c>
      <c r="E920" s="19">
        <v>83500</v>
      </c>
      <c r="F920" s="286"/>
      <c r="G920" s="216"/>
      <c r="H920" s="216"/>
    </row>
    <row r="921" spans="1:8" s="259" customFormat="1" ht="15.75">
      <c r="A921" s="13">
        <v>794</v>
      </c>
      <c r="B921" s="11" t="s">
        <v>32</v>
      </c>
      <c r="C921" s="7" t="s">
        <v>767</v>
      </c>
      <c r="D921" s="7" t="s">
        <v>9</v>
      </c>
      <c r="E921" s="19">
        <v>126600</v>
      </c>
      <c r="F921" s="286"/>
      <c r="G921" s="216"/>
      <c r="H921" s="216"/>
    </row>
    <row r="922" spans="1:8" s="259" customFormat="1" ht="15.75">
      <c r="A922" s="14" t="s">
        <v>519</v>
      </c>
      <c r="B922" s="15" t="s">
        <v>761</v>
      </c>
      <c r="C922" s="7"/>
      <c r="D922" s="7"/>
      <c r="E922" s="8"/>
      <c r="F922" s="286"/>
      <c r="G922" s="216"/>
      <c r="H922" s="213"/>
    </row>
    <row r="923" spans="1:8" s="259" customFormat="1" ht="15.75">
      <c r="A923" s="13">
        <v>795</v>
      </c>
      <c r="B923" s="11" t="s">
        <v>33</v>
      </c>
      <c r="C923" s="7" t="s">
        <v>764</v>
      </c>
      <c r="D923" s="7" t="s">
        <v>9</v>
      </c>
      <c r="E923" s="19">
        <v>38000</v>
      </c>
      <c r="F923" s="286"/>
      <c r="G923" s="216"/>
      <c r="H923" s="216"/>
    </row>
    <row r="924" spans="1:8" s="259" customFormat="1" ht="15.75">
      <c r="A924" s="13">
        <v>796</v>
      </c>
      <c r="B924" s="11" t="s">
        <v>33</v>
      </c>
      <c r="C924" s="7" t="s">
        <v>765</v>
      </c>
      <c r="D924" s="7" t="s">
        <v>9</v>
      </c>
      <c r="E924" s="19">
        <v>47000</v>
      </c>
      <c r="F924" s="286"/>
      <c r="G924" s="216"/>
      <c r="H924" s="216"/>
    </row>
    <row r="925" spans="1:8" s="259" customFormat="1" ht="15.75">
      <c r="A925" s="13">
        <v>797</v>
      </c>
      <c r="B925" s="11" t="s">
        <v>33</v>
      </c>
      <c r="C925" s="7" t="s">
        <v>766</v>
      </c>
      <c r="D925" s="7" t="s">
        <v>9</v>
      </c>
      <c r="E925" s="19">
        <v>51900</v>
      </c>
      <c r="F925" s="286"/>
      <c r="G925" s="216"/>
      <c r="H925" s="216"/>
    </row>
    <row r="926" spans="1:8" s="259" customFormat="1" ht="15.75">
      <c r="A926" s="13">
        <v>798</v>
      </c>
      <c r="B926" s="11" t="s">
        <v>33</v>
      </c>
      <c r="C926" s="7" t="s">
        <v>767</v>
      </c>
      <c r="D926" s="7" t="s">
        <v>9</v>
      </c>
      <c r="E926" s="19">
        <v>84500</v>
      </c>
      <c r="F926" s="286"/>
      <c r="G926" s="216"/>
      <c r="H926" s="216"/>
    </row>
    <row r="927" spans="1:8" s="259" customFormat="1" ht="15.75">
      <c r="A927" s="13">
        <v>799</v>
      </c>
      <c r="B927" s="11" t="s">
        <v>33</v>
      </c>
      <c r="C927" s="7" t="s">
        <v>763</v>
      </c>
      <c r="D927" s="7" t="s">
        <v>9</v>
      </c>
      <c r="E927" s="19">
        <v>220500</v>
      </c>
      <c r="F927" s="286"/>
      <c r="G927" s="216"/>
      <c r="H927" s="216"/>
    </row>
    <row r="928" spans="1:8" s="259" customFormat="1" ht="15.75">
      <c r="A928" s="13">
        <v>800</v>
      </c>
      <c r="B928" s="11" t="s">
        <v>33</v>
      </c>
      <c r="C928" s="7" t="s">
        <v>768</v>
      </c>
      <c r="D928" s="7" t="s">
        <v>9</v>
      </c>
      <c r="E928" s="19">
        <v>298100</v>
      </c>
      <c r="F928" s="286"/>
      <c r="G928" s="216"/>
      <c r="H928" s="216"/>
    </row>
    <row r="929" spans="1:8" s="259" customFormat="1" ht="15.75">
      <c r="A929" s="13">
        <v>801</v>
      </c>
      <c r="B929" s="11" t="s">
        <v>33</v>
      </c>
      <c r="C929" s="7" t="s">
        <v>762</v>
      </c>
      <c r="D929" s="7" t="s">
        <v>9</v>
      </c>
      <c r="E929" s="19">
        <v>562500</v>
      </c>
      <c r="F929" s="286"/>
      <c r="G929" s="216"/>
      <c r="H929" s="216"/>
    </row>
    <row r="930" spans="1:8" s="261" customFormat="1" ht="15.75">
      <c r="A930" s="14" t="s">
        <v>520</v>
      </c>
      <c r="B930" s="15" t="s">
        <v>33</v>
      </c>
      <c r="C930" s="7"/>
      <c r="D930" s="7"/>
      <c r="E930" s="8"/>
      <c r="F930" s="286"/>
      <c r="G930" s="222"/>
      <c r="H930" s="228"/>
    </row>
    <row r="931" spans="1:8" s="259" customFormat="1" ht="15.75">
      <c r="A931" s="13">
        <v>802</v>
      </c>
      <c r="B931" s="11" t="s">
        <v>33</v>
      </c>
      <c r="C931" s="7" t="s">
        <v>764</v>
      </c>
      <c r="D931" s="7" t="s">
        <v>9</v>
      </c>
      <c r="E931" s="19">
        <v>48200</v>
      </c>
      <c r="F931" s="286"/>
      <c r="G931" s="216"/>
      <c r="H931" s="216"/>
    </row>
    <row r="932" spans="1:8" s="259" customFormat="1" ht="15.75">
      <c r="A932" s="13">
        <v>803</v>
      </c>
      <c r="B932" s="11" t="s">
        <v>33</v>
      </c>
      <c r="C932" s="7" t="s">
        <v>765</v>
      </c>
      <c r="D932" s="7" t="s">
        <v>9</v>
      </c>
      <c r="E932" s="19">
        <v>56300</v>
      </c>
      <c r="F932" s="286"/>
      <c r="G932" s="216"/>
      <c r="H932" s="216"/>
    </row>
    <row r="933" spans="1:8" s="259" customFormat="1" ht="15.75">
      <c r="A933" s="13">
        <v>804</v>
      </c>
      <c r="B933" s="11" t="s">
        <v>33</v>
      </c>
      <c r="C933" s="7" t="s">
        <v>766</v>
      </c>
      <c r="D933" s="7" t="s">
        <v>9</v>
      </c>
      <c r="E933" s="19">
        <v>67500</v>
      </c>
      <c r="F933" s="286"/>
      <c r="G933" s="216"/>
      <c r="H933" s="216"/>
    </row>
    <row r="934" spans="1:8" s="259" customFormat="1" ht="15.75">
      <c r="A934" s="13">
        <v>805</v>
      </c>
      <c r="B934" s="11" t="s">
        <v>33</v>
      </c>
      <c r="C934" s="7" t="s">
        <v>767</v>
      </c>
      <c r="D934" s="7" t="s">
        <v>9</v>
      </c>
      <c r="E934" s="19">
        <v>99400</v>
      </c>
      <c r="F934" s="286"/>
      <c r="G934" s="216"/>
      <c r="H934" s="216"/>
    </row>
    <row r="935" spans="1:8" s="259" customFormat="1" ht="15.75">
      <c r="A935" s="13">
        <v>806</v>
      </c>
      <c r="B935" s="11" t="s">
        <v>33</v>
      </c>
      <c r="C935" s="7" t="s">
        <v>763</v>
      </c>
      <c r="D935" s="7" t="s">
        <v>9</v>
      </c>
      <c r="E935" s="19">
        <v>303000</v>
      </c>
      <c r="F935" s="286"/>
      <c r="G935" s="216"/>
      <c r="H935" s="216"/>
    </row>
    <row r="936" spans="1:8" s="259" customFormat="1" ht="15.75">
      <c r="A936" s="13">
        <v>807</v>
      </c>
      <c r="B936" s="11" t="s">
        <v>33</v>
      </c>
      <c r="C936" s="7" t="s">
        <v>768</v>
      </c>
      <c r="D936" s="7" t="s">
        <v>9</v>
      </c>
      <c r="E936" s="19">
        <v>378000</v>
      </c>
      <c r="F936" s="286"/>
      <c r="G936" s="216"/>
      <c r="H936" s="216"/>
    </row>
    <row r="937" spans="1:8" s="259" customFormat="1" ht="15.75">
      <c r="A937" s="13">
        <v>808</v>
      </c>
      <c r="B937" s="11" t="s">
        <v>33</v>
      </c>
      <c r="C937" s="7" t="s">
        <v>762</v>
      </c>
      <c r="D937" s="7" t="s">
        <v>9</v>
      </c>
      <c r="E937" s="19">
        <v>610000</v>
      </c>
      <c r="F937" s="286"/>
      <c r="G937" s="216"/>
      <c r="H937" s="216"/>
    </row>
    <row r="938" spans="1:8" s="259" customFormat="1" ht="15.75">
      <c r="A938" s="14" t="s">
        <v>521</v>
      </c>
      <c r="B938" s="15" t="s">
        <v>34</v>
      </c>
      <c r="C938" s="7"/>
      <c r="D938" s="7"/>
      <c r="E938" s="8"/>
      <c r="F938" s="286"/>
      <c r="G938" s="216"/>
      <c r="H938" s="213"/>
    </row>
    <row r="939" spans="1:8" s="259" customFormat="1" ht="15.75">
      <c r="A939" s="13">
        <v>809</v>
      </c>
      <c r="B939" s="11" t="s">
        <v>34</v>
      </c>
      <c r="C939" s="7" t="s">
        <v>764</v>
      </c>
      <c r="D939" s="7" t="s">
        <v>9</v>
      </c>
      <c r="E939" s="19">
        <v>42600</v>
      </c>
      <c r="F939" s="286"/>
      <c r="G939" s="216"/>
      <c r="H939" s="216"/>
    </row>
    <row r="940" spans="1:8" s="259" customFormat="1" ht="15.75">
      <c r="A940" s="13">
        <v>810</v>
      </c>
      <c r="B940" s="11" t="s">
        <v>34</v>
      </c>
      <c r="C940" s="7" t="s">
        <v>765</v>
      </c>
      <c r="D940" s="7" t="s">
        <v>9</v>
      </c>
      <c r="E940" s="19">
        <v>45600</v>
      </c>
      <c r="F940" s="286"/>
      <c r="G940" s="216"/>
      <c r="H940" s="216"/>
    </row>
    <row r="941" spans="1:8" s="259" customFormat="1" ht="15.75">
      <c r="A941" s="13">
        <v>811</v>
      </c>
      <c r="B941" s="11" t="s">
        <v>34</v>
      </c>
      <c r="C941" s="7" t="s">
        <v>766</v>
      </c>
      <c r="D941" s="7" t="s">
        <v>9</v>
      </c>
      <c r="E941" s="19">
        <v>66500</v>
      </c>
      <c r="F941" s="286"/>
      <c r="G941" s="216"/>
      <c r="H941" s="216"/>
    </row>
    <row r="942" spans="1:8" s="259" customFormat="1" ht="15.75">
      <c r="A942" s="14" t="s">
        <v>522</v>
      </c>
      <c r="B942" s="15" t="s">
        <v>35</v>
      </c>
      <c r="C942" s="7"/>
      <c r="D942" s="7"/>
      <c r="E942" s="8"/>
      <c r="F942" s="286"/>
      <c r="G942" s="216"/>
      <c r="H942" s="213"/>
    </row>
    <row r="943" spans="1:8" s="259" customFormat="1" ht="15.75">
      <c r="A943" s="13">
        <v>812</v>
      </c>
      <c r="B943" s="11" t="s">
        <v>35</v>
      </c>
      <c r="C943" s="7" t="s">
        <v>764</v>
      </c>
      <c r="D943" s="7" t="s">
        <v>9</v>
      </c>
      <c r="E943" s="19">
        <v>52600</v>
      </c>
      <c r="F943" s="286"/>
      <c r="G943" s="216"/>
      <c r="H943" s="216"/>
    </row>
    <row r="944" spans="1:8" s="259" customFormat="1" ht="15.75">
      <c r="A944" s="13">
        <v>813</v>
      </c>
      <c r="B944" s="11" t="s">
        <v>35</v>
      </c>
      <c r="C944" s="7" t="s">
        <v>765</v>
      </c>
      <c r="D944" s="7" t="s">
        <v>9</v>
      </c>
      <c r="E944" s="19">
        <v>57000</v>
      </c>
      <c r="F944" s="286"/>
      <c r="G944" s="216"/>
      <c r="H944" s="216"/>
    </row>
    <row r="945" spans="1:8" s="259" customFormat="1" ht="15.75">
      <c r="A945" s="13">
        <v>814</v>
      </c>
      <c r="B945" s="11" t="s">
        <v>35</v>
      </c>
      <c r="C945" s="7" t="s">
        <v>766</v>
      </c>
      <c r="D945" s="7" t="s">
        <v>9</v>
      </c>
      <c r="E945" s="19">
        <v>72500</v>
      </c>
      <c r="F945" s="286"/>
      <c r="G945" s="216"/>
      <c r="H945" s="216"/>
    </row>
    <row r="946" spans="1:8" s="259" customFormat="1" ht="15.75">
      <c r="A946" s="14" t="s">
        <v>389</v>
      </c>
      <c r="B946" s="15" t="s">
        <v>36</v>
      </c>
      <c r="C946" s="7"/>
      <c r="D946" s="7"/>
      <c r="E946" s="8"/>
      <c r="F946" s="286"/>
      <c r="G946" s="216"/>
      <c r="H946" s="213"/>
    </row>
    <row r="947" spans="1:8" s="259" customFormat="1" ht="15.75">
      <c r="A947" s="13">
        <v>815</v>
      </c>
      <c r="B947" s="11" t="s">
        <v>36</v>
      </c>
      <c r="C947" s="7" t="s">
        <v>764</v>
      </c>
      <c r="D947" s="7" t="s">
        <v>9</v>
      </c>
      <c r="E947" s="19">
        <v>90600</v>
      </c>
      <c r="F947" s="286"/>
      <c r="G947" s="216"/>
      <c r="H947" s="216"/>
    </row>
    <row r="948" spans="1:8" s="259" customFormat="1" ht="15.75">
      <c r="A948" s="14" t="s">
        <v>535</v>
      </c>
      <c r="B948" s="15" t="s">
        <v>37</v>
      </c>
      <c r="C948" s="7"/>
      <c r="D948" s="7"/>
      <c r="E948" s="8"/>
      <c r="F948" s="286"/>
      <c r="G948" s="216"/>
      <c r="H948" s="213"/>
    </row>
    <row r="949" spans="1:8" s="259" customFormat="1" ht="15.75">
      <c r="A949" s="13">
        <v>816</v>
      </c>
      <c r="B949" s="11" t="s">
        <v>37</v>
      </c>
      <c r="C949" s="7" t="s">
        <v>764</v>
      </c>
      <c r="D949" s="7" t="s">
        <v>9</v>
      </c>
      <c r="E949" s="19">
        <v>96600</v>
      </c>
      <c r="F949" s="286"/>
      <c r="G949" s="216"/>
      <c r="H949" s="216"/>
    </row>
    <row r="950" spans="1:8" s="225" customFormat="1" ht="15.75">
      <c r="A950" s="13">
        <v>817</v>
      </c>
      <c r="B950" s="11" t="s">
        <v>37</v>
      </c>
      <c r="C950" s="7" t="s">
        <v>766</v>
      </c>
      <c r="D950" s="7" t="s">
        <v>9</v>
      </c>
      <c r="E950" s="19">
        <v>144600</v>
      </c>
      <c r="F950" s="286"/>
      <c r="G950" s="216"/>
      <c r="H950" s="216"/>
    </row>
    <row r="951" spans="1:8" s="225" customFormat="1" ht="15.75">
      <c r="A951" s="13">
        <v>818</v>
      </c>
      <c r="B951" s="11" t="s">
        <v>37</v>
      </c>
      <c r="C951" s="7" t="s">
        <v>767</v>
      </c>
      <c r="D951" s="7" t="s">
        <v>9</v>
      </c>
      <c r="E951" s="19">
        <v>241100</v>
      </c>
      <c r="F951" s="286"/>
      <c r="G951" s="216"/>
      <c r="H951" s="216"/>
    </row>
    <row r="952" spans="1:8" s="225" customFormat="1" ht="15.75">
      <c r="A952" s="13">
        <v>819</v>
      </c>
      <c r="B952" s="11" t="s">
        <v>37</v>
      </c>
      <c r="C952" s="7" t="s">
        <v>763</v>
      </c>
      <c r="D952" s="7" t="s">
        <v>9</v>
      </c>
      <c r="E952" s="19">
        <v>380000</v>
      </c>
      <c r="F952" s="286"/>
      <c r="G952" s="216"/>
      <c r="H952" s="216"/>
    </row>
    <row r="953" spans="1:8" s="225" customFormat="1" ht="15.75">
      <c r="A953" s="13">
        <v>820</v>
      </c>
      <c r="B953" s="11" t="s">
        <v>37</v>
      </c>
      <c r="C953" s="7" t="s">
        <v>760</v>
      </c>
      <c r="D953" s="7" t="s">
        <v>9</v>
      </c>
      <c r="E953" s="19">
        <v>606000</v>
      </c>
      <c r="F953" s="286"/>
      <c r="G953" s="216"/>
      <c r="H953" s="216"/>
    </row>
    <row r="954" spans="1:8" s="225" customFormat="1" ht="15.75">
      <c r="A954" s="13">
        <v>821</v>
      </c>
      <c r="B954" s="11" t="s">
        <v>37</v>
      </c>
      <c r="C954" s="7" t="s">
        <v>762</v>
      </c>
      <c r="D954" s="7" t="s">
        <v>9</v>
      </c>
      <c r="E954" s="19">
        <v>843800</v>
      </c>
      <c r="F954" s="286"/>
      <c r="G954" s="216"/>
      <c r="H954" s="216"/>
    </row>
    <row r="955" spans="1:8" s="225" customFormat="1" ht="15.75" customHeight="1">
      <c r="A955" s="14">
        <v>5</v>
      </c>
      <c r="B955" s="59" t="s">
        <v>786</v>
      </c>
      <c r="C955" s="44" t="s">
        <v>789</v>
      </c>
      <c r="D955" s="10"/>
      <c r="E955" s="19"/>
      <c r="F955" s="286"/>
      <c r="G955" s="216"/>
      <c r="H955" s="213"/>
    </row>
    <row r="956" spans="1:8" s="225" customFormat="1" ht="15.75">
      <c r="A956" s="13">
        <v>822</v>
      </c>
      <c r="B956" s="11" t="s">
        <v>787</v>
      </c>
      <c r="C956" s="7" t="s">
        <v>788</v>
      </c>
      <c r="D956" s="7" t="s">
        <v>607</v>
      </c>
      <c r="E956" s="19">
        <v>10340</v>
      </c>
      <c r="F956" s="286"/>
      <c r="G956" s="216"/>
      <c r="H956" s="216"/>
    </row>
    <row r="957" spans="1:8" s="225" customFormat="1" ht="15.75">
      <c r="A957" s="13">
        <v>823</v>
      </c>
      <c r="B957" s="11" t="s">
        <v>787</v>
      </c>
      <c r="C957" s="7" t="s">
        <v>790</v>
      </c>
      <c r="D957" s="7" t="s">
        <v>607</v>
      </c>
      <c r="E957" s="19">
        <v>13200</v>
      </c>
      <c r="F957" s="286"/>
      <c r="G957" s="216"/>
      <c r="H957" s="216"/>
    </row>
    <row r="958" spans="1:8" s="225" customFormat="1" ht="15.75">
      <c r="A958" s="13">
        <v>824</v>
      </c>
      <c r="B958" s="11" t="s">
        <v>787</v>
      </c>
      <c r="C958" s="7" t="s">
        <v>791</v>
      </c>
      <c r="D958" s="7" t="s">
        <v>607</v>
      </c>
      <c r="E958" s="19">
        <v>16390</v>
      </c>
      <c r="F958" s="286"/>
      <c r="G958" s="216"/>
      <c r="H958" s="216"/>
    </row>
    <row r="959" spans="1:8" s="225" customFormat="1" ht="15.75">
      <c r="A959" s="13">
        <v>825</v>
      </c>
      <c r="B959" s="11" t="s">
        <v>787</v>
      </c>
      <c r="C959" s="7" t="s">
        <v>792</v>
      </c>
      <c r="D959" s="7" t="s">
        <v>607</v>
      </c>
      <c r="E959" s="19">
        <v>33330</v>
      </c>
      <c r="F959" s="286"/>
      <c r="G959" s="216"/>
      <c r="H959" s="216"/>
    </row>
    <row r="960" spans="1:8" s="225" customFormat="1" ht="15.75">
      <c r="A960" s="13">
        <v>826</v>
      </c>
      <c r="B960" s="11" t="s">
        <v>787</v>
      </c>
      <c r="C960" s="7" t="s">
        <v>793</v>
      </c>
      <c r="D960" s="7" t="s">
        <v>607</v>
      </c>
      <c r="E960" s="19">
        <v>51480</v>
      </c>
      <c r="F960" s="286"/>
      <c r="G960" s="216"/>
      <c r="H960" s="216"/>
    </row>
    <row r="961" spans="1:8" s="225" customFormat="1" ht="15.75">
      <c r="A961" s="13">
        <v>827</v>
      </c>
      <c r="B961" s="11" t="s">
        <v>787</v>
      </c>
      <c r="C961" s="7" t="s">
        <v>794</v>
      </c>
      <c r="D961" s="7" t="s">
        <v>607</v>
      </c>
      <c r="E961" s="19">
        <v>67650</v>
      </c>
      <c r="F961" s="286"/>
      <c r="G961" s="216"/>
      <c r="H961" s="216"/>
    </row>
    <row r="962" spans="1:8" s="225" customFormat="1" ht="15.75">
      <c r="A962" s="13">
        <v>828</v>
      </c>
      <c r="B962" s="11" t="s">
        <v>787</v>
      </c>
      <c r="C962" s="7" t="s">
        <v>795</v>
      </c>
      <c r="D962" s="7" t="s">
        <v>607</v>
      </c>
      <c r="E962" s="19">
        <v>78540</v>
      </c>
      <c r="F962" s="286"/>
      <c r="G962" s="216"/>
      <c r="H962" s="216"/>
    </row>
    <row r="963" spans="1:8" s="225" customFormat="1" ht="15.75">
      <c r="A963" s="13">
        <v>829</v>
      </c>
      <c r="B963" s="11" t="s">
        <v>787</v>
      </c>
      <c r="C963" s="7" t="s">
        <v>796</v>
      </c>
      <c r="D963" s="7" t="s">
        <v>607</v>
      </c>
      <c r="E963" s="19">
        <v>91630</v>
      </c>
      <c r="F963" s="286"/>
      <c r="G963" s="216"/>
      <c r="H963" s="216"/>
    </row>
    <row r="964" spans="1:8" s="225" customFormat="1" ht="15.75">
      <c r="A964" s="13">
        <v>830</v>
      </c>
      <c r="B964" s="11" t="s">
        <v>787</v>
      </c>
      <c r="C964" s="7" t="s">
        <v>797</v>
      </c>
      <c r="D964" s="7" t="s">
        <v>607</v>
      </c>
      <c r="E964" s="19">
        <v>137500</v>
      </c>
      <c r="F964" s="286"/>
      <c r="G964" s="216"/>
      <c r="H964" s="216"/>
    </row>
    <row r="965" spans="1:8" s="225" customFormat="1" ht="15.75">
      <c r="A965" s="13">
        <v>831</v>
      </c>
      <c r="B965" s="11" t="s">
        <v>787</v>
      </c>
      <c r="C965" s="7" t="s">
        <v>798</v>
      </c>
      <c r="D965" s="7" t="s">
        <v>607</v>
      </c>
      <c r="E965" s="19">
        <v>175780</v>
      </c>
      <c r="F965" s="286"/>
      <c r="G965" s="216"/>
      <c r="H965" s="216"/>
    </row>
    <row r="966" spans="1:8" s="225" customFormat="1" ht="15.75">
      <c r="A966" s="13">
        <v>832</v>
      </c>
      <c r="B966" s="11" t="s">
        <v>787</v>
      </c>
      <c r="C966" s="7" t="s">
        <v>799</v>
      </c>
      <c r="D966" s="7" t="s">
        <v>607</v>
      </c>
      <c r="E966" s="19">
        <v>220000</v>
      </c>
      <c r="F966" s="286"/>
      <c r="G966" s="216"/>
      <c r="H966" s="216"/>
    </row>
    <row r="967" spans="1:8" s="225" customFormat="1" ht="15.75">
      <c r="A967" s="13">
        <v>833</v>
      </c>
      <c r="B967" s="11" t="s">
        <v>787</v>
      </c>
      <c r="C967" s="7" t="s">
        <v>800</v>
      </c>
      <c r="D967" s="7" t="s">
        <v>607</v>
      </c>
      <c r="E967" s="19">
        <v>288420</v>
      </c>
      <c r="F967" s="286"/>
      <c r="G967" s="216"/>
      <c r="H967" s="216"/>
    </row>
    <row r="968" spans="1:8" s="225" customFormat="1" ht="15.75">
      <c r="A968" s="13">
        <v>834</v>
      </c>
      <c r="B968" s="11" t="s">
        <v>787</v>
      </c>
      <c r="C968" s="7" t="s">
        <v>801</v>
      </c>
      <c r="D968" s="7" t="s">
        <v>607</v>
      </c>
      <c r="E968" s="19">
        <v>362560</v>
      </c>
      <c r="F968" s="286"/>
      <c r="G968" s="216"/>
      <c r="H968" s="216"/>
    </row>
    <row r="969" spans="1:8" s="225" customFormat="1" ht="15.75">
      <c r="A969" s="13">
        <v>835</v>
      </c>
      <c r="B969" s="11" t="s">
        <v>787</v>
      </c>
      <c r="C969" s="7" t="s">
        <v>802</v>
      </c>
      <c r="D969" s="7" t="s">
        <v>607</v>
      </c>
      <c r="E969" s="19">
        <v>449130</v>
      </c>
      <c r="F969" s="286"/>
      <c r="G969" s="216"/>
      <c r="H969" s="216"/>
    </row>
    <row r="970" spans="1:8" s="225" customFormat="1" ht="15.75">
      <c r="A970" s="13">
        <v>836</v>
      </c>
      <c r="B970" s="11" t="s">
        <v>787</v>
      </c>
      <c r="C970" s="7" t="s">
        <v>803</v>
      </c>
      <c r="D970" s="7" t="s">
        <v>607</v>
      </c>
      <c r="E970" s="19">
        <v>567600</v>
      </c>
      <c r="F970" s="286"/>
      <c r="G970" s="216"/>
      <c r="H970" s="216"/>
    </row>
    <row r="971" spans="1:8" s="225" customFormat="1" ht="15.75">
      <c r="A971" s="13">
        <v>837</v>
      </c>
      <c r="B971" s="11" t="s">
        <v>787</v>
      </c>
      <c r="C971" s="7" t="s">
        <v>804</v>
      </c>
      <c r="D971" s="7" t="s">
        <v>607</v>
      </c>
      <c r="E971" s="19">
        <v>694650</v>
      </c>
      <c r="F971" s="286"/>
      <c r="G971" s="216"/>
      <c r="H971" s="216"/>
    </row>
    <row r="972" spans="1:8" s="225" customFormat="1" ht="15.75">
      <c r="A972" s="13">
        <v>838</v>
      </c>
      <c r="B972" s="11" t="s">
        <v>787</v>
      </c>
      <c r="C972" s="7" t="s">
        <v>805</v>
      </c>
      <c r="D972" s="7" t="s">
        <v>607</v>
      </c>
      <c r="E972" s="19">
        <v>876810</v>
      </c>
      <c r="F972" s="286"/>
      <c r="G972" s="216"/>
      <c r="H972" s="216"/>
    </row>
    <row r="973" spans="1:8" s="225" customFormat="1" ht="15.75">
      <c r="A973" s="13">
        <v>839</v>
      </c>
      <c r="B973" s="11" t="s">
        <v>787</v>
      </c>
      <c r="C973" s="7" t="s">
        <v>806</v>
      </c>
      <c r="D973" s="7" t="s">
        <v>607</v>
      </c>
      <c r="E973" s="19">
        <v>1101870</v>
      </c>
      <c r="F973" s="286"/>
      <c r="G973" s="216"/>
      <c r="H973" s="216"/>
    </row>
    <row r="974" spans="1:8" s="225" customFormat="1" ht="15.75">
      <c r="A974" s="13">
        <v>840</v>
      </c>
      <c r="B974" s="11" t="s">
        <v>787</v>
      </c>
      <c r="C974" s="7" t="s">
        <v>807</v>
      </c>
      <c r="D974" s="7" t="s">
        <v>607</v>
      </c>
      <c r="E974" s="19">
        <v>1398980</v>
      </c>
      <c r="F974" s="286"/>
      <c r="G974" s="216"/>
      <c r="H974" s="216"/>
    </row>
    <row r="975" spans="1:11" s="225" customFormat="1" ht="15.75" customHeight="1">
      <c r="A975" s="220" t="s">
        <v>26</v>
      </c>
      <c r="B975" s="276" t="s">
        <v>483</v>
      </c>
      <c r="C975" s="108" t="s">
        <v>484</v>
      </c>
      <c r="D975" s="114"/>
      <c r="E975" s="110"/>
      <c r="F975" s="115"/>
      <c r="G975" s="216"/>
      <c r="H975" s="213"/>
      <c r="K975" s="226"/>
    </row>
    <row r="976" spans="1:8" s="225" customFormat="1" ht="30">
      <c r="A976" s="13">
        <v>841</v>
      </c>
      <c r="B976" s="11" t="s">
        <v>183</v>
      </c>
      <c r="C976" s="7" t="s">
        <v>179</v>
      </c>
      <c r="D976" s="7" t="s">
        <v>8</v>
      </c>
      <c r="E976" s="19">
        <v>1820000</v>
      </c>
      <c r="F976" s="286" t="s">
        <v>907</v>
      </c>
      <c r="G976" s="216"/>
      <c r="H976" s="216"/>
    </row>
    <row r="977" spans="1:8" s="225" customFormat="1" ht="15.75">
      <c r="A977" s="13">
        <v>842</v>
      </c>
      <c r="B977" s="290" t="s">
        <v>0</v>
      </c>
      <c r="C977" s="7" t="s">
        <v>473</v>
      </c>
      <c r="D977" s="7" t="s">
        <v>8</v>
      </c>
      <c r="E977" s="19">
        <v>2040000</v>
      </c>
      <c r="F977" s="286"/>
      <c r="G977" s="216"/>
      <c r="H977" s="216"/>
    </row>
    <row r="978" spans="1:8" s="213" customFormat="1" ht="15.75" customHeight="1">
      <c r="A978" s="13">
        <v>843</v>
      </c>
      <c r="B978" s="290"/>
      <c r="C978" s="7" t="s">
        <v>474</v>
      </c>
      <c r="D978" s="7" t="s">
        <v>8</v>
      </c>
      <c r="E978" s="19">
        <v>2250000</v>
      </c>
      <c r="F978" s="286"/>
      <c r="G978" s="216"/>
      <c r="H978" s="216"/>
    </row>
    <row r="979" spans="1:8" s="213" customFormat="1" ht="15.75">
      <c r="A979" s="13">
        <v>844</v>
      </c>
      <c r="B979" s="290" t="s">
        <v>0</v>
      </c>
      <c r="C979" s="7" t="s">
        <v>475</v>
      </c>
      <c r="D979" s="7" t="s">
        <v>8</v>
      </c>
      <c r="E979" s="19">
        <v>2610000</v>
      </c>
      <c r="F979" s="286"/>
      <c r="G979" s="216"/>
      <c r="H979" s="216"/>
    </row>
    <row r="980" spans="1:8" s="225" customFormat="1" ht="15.75">
      <c r="A980" s="13">
        <v>845</v>
      </c>
      <c r="B980" s="290"/>
      <c r="C980" s="7" t="s">
        <v>476</v>
      </c>
      <c r="D980" s="7" t="s">
        <v>8</v>
      </c>
      <c r="E980" s="19">
        <v>3645000</v>
      </c>
      <c r="F980" s="286"/>
      <c r="G980" s="216"/>
      <c r="H980" s="216"/>
    </row>
    <row r="981" spans="1:8" s="225" customFormat="1" ht="15.75">
      <c r="A981" s="13">
        <v>846</v>
      </c>
      <c r="B981" s="290"/>
      <c r="C981" s="7" t="s">
        <v>479</v>
      </c>
      <c r="D981" s="7" t="s">
        <v>8</v>
      </c>
      <c r="E981" s="19">
        <v>3075000</v>
      </c>
      <c r="F981" s="286"/>
      <c r="G981" s="216"/>
      <c r="H981" s="216"/>
    </row>
    <row r="982" spans="1:8" s="225" customFormat="1" ht="30">
      <c r="A982" s="13">
        <v>847</v>
      </c>
      <c r="B982" s="11" t="s">
        <v>184</v>
      </c>
      <c r="C982" s="7" t="s">
        <v>481</v>
      </c>
      <c r="D982" s="7" t="s">
        <v>8</v>
      </c>
      <c r="E982" s="19">
        <v>1660000</v>
      </c>
      <c r="F982" s="286"/>
      <c r="G982" s="149"/>
      <c r="H982" s="216"/>
    </row>
    <row r="983" spans="1:8" s="225" customFormat="1" ht="30">
      <c r="A983" s="13">
        <v>848</v>
      </c>
      <c r="B983" s="11" t="s">
        <v>185</v>
      </c>
      <c r="C983" s="7" t="s">
        <v>477</v>
      </c>
      <c r="D983" s="7" t="s">
        <v>8</v>
      </c>
      <c r="E983" s="19">
        <v>1835000</v>
      </c>
      <c r="F983" s="286"/>
      <c r="G983" s="216"/>
      <c r="H983" s="216"/>
    </row>
    <row r="984" spans="1:8" s="225" customFormat="1" ht="15.75">
      <c r="A984" s="13">
        <v>849</v>
      </c>
      <c r="B984" s="11" t="s">
        <v>180</v>
      </c>
      <c r="C984" s="7" t="s">
        <v>478</v>
      </c>
      <c r="D984" s="7" t="s">
        <v>8</v>
      </c>
      <c r="E984" s="19">
        <v>2925000</v>
      </c>
      <c r="F984" s="286"/>
      <c r="G984" s="216"/>
      <c r="H984" s="216"/>
    </row>
    <row r="985" spans="1:8" s="225" customFormat="1" ht="30">
      <c r="A985" s="13">
        <v>850</v>
      </c>
      <c r="B985" s="11" t="s">
        <v>181</v>
      </c>
      <c r="C985" s="7" t="s">
        <v>480</v>
      </c>
      <c r="D985" s="7" t="s">
        <v>8</v>
      </c>
      <c r="E985" s="19">
        <v>2605000</v>
      </c>
      <c r="F985" s="286"/>
      <c r="G985" s="216"/>
      <c r="H985" s="216"/>
    </row>
    <row r="986" spans="1:8" s="225" customFormat="1" ht="30">
      <c r="A986" s="13">
        <v>851</v>
      </c>
      <c r="B986" s="11" t="s">
        <v>186</v>
      </c>
      <c r="C986" s="7" t="s">
        <v>482</v>
      </c>
      <c r="D986" s="7" t="s">
        <v>8</v>
      </c>
      <c r="E986" s="19">
        <v>5740000</v>
      </c>
      <c r="F986" s="286"/>
      <c r="G986" s="216"/>
      <c r="H986" s="216"/>
    </row>
    <row r="987" spans="1:8" s="225" customFormat="1" ht="30">
      <c r="A987" s="13">
        <v>852</v>
      </c>
      <c r="B987" s="11" t="s">
        <v>187</v>
      </c>
      <c r="C987" s="7" t="s">
        <v>182</v>
      </c>
      <c r="D987" s="7" t="s">
        <v>8</v>
      </c>
      <c r="E987" s="19">
        <v>5140000</v>
      </c>
      <c r="F987" s="286"/>
      <c r="G987" s="216"/>
      <c r="H987" s="216"/>
    </row>
    <row r="988" spans="1:8" s="225" customFormat="1" ht="15.75">
      <c r="A988" s="13">
        <v>853</v>
      </c>
      <c r="B988" s="11" t="s">
        <v>188</v>
      </c>
      <c r="C988" s="7" t="s">
        <v>189</v>
      </c>
      <c r="D988" s="7" t="s">
        <v>8</v>
      </c>
      <c r="E988" s="19">
        <v>6575000</v>
      </c>
      <c r="F988" s="286"/>
      <c r="G988" s="216"/>
      <c r="H988" s="216"/>
    </row>
    <row r="989" spans="1:8" s="225" customFormat="1" ht="15.75">
      <c r="A989" s="13">
        <v>854</v>
      </c>
      <c r="B989" s="11" t="s">
        <v>190</v>
      </c>
      <c r="C989" s="7" t="s">
        <v>202</v>
      </c>
      <c r="D989" s="7" t="s">
        <v>8</v>
      </c>
      <c r="E989" s="19">
        <v>6650000</v>
      </c>
      <c r="F989" s="286"/>
      <c r="G989" s="216"/>
      <c r="H989" s="216"/>
    </row>
    <row r="990" spans="1:8" s="225" customFormat="1" ht="15.75">
      <c r="A990" s="13">
        <v>855</v>
      </c>
      <c r="B990" s="11" t="s">
        <v>188</v>
      </c>
      <c r="C990" s="7" t="s">
        <v>203</v>
      </c>
      <c r="D990" s="7" t="s">
        <v>8</v>
      </c>
      <c r="E990" s="19">
        <v>7550000</v>
      </c>
      <c r="F990" s="286"/>
      <c r="G990" s="216"/>
      <c r="H990" s="216"/>
    </row>
    <row r="991" spans="1:8" s="225" customFormat="1" ht="30">
      <c r="A991" s="13">
        <v>856</v>
      </c>
      <c r="B991" s="11" t="s">
        <v>201</v>
      </c>
      <c r="C991" s="7" t="s">
        <v>656</v>
      </c>
      <c r="D991" s="7" t="s">
        <v>8</v>
      </c>
      <c r="E991" s="19">
        <v>9635000</v>
      </c>
      <c r="F991" s="286"/>
      <c r="G991" s="216"/>
      <c r="H991" s="216"/>
    </row>
    <row r="992" spans="1:8" s="225" customFormat="1" ht="15.75">
      <c r="A992" s="13">
        <v>857</v>
      </c>
      <c r="B992" s="11" t="s">
        <v>640</v>
      </c>
      <c r="C992" s="7" t="s">
        <v>641</v>
      </c>
      <c r="D992" s="7" t="s">
        <v>8</v>
      </c>
      <c r="E992" s="19">
        <v>1515000</v>
      </c>
      <c r="F992" s="286"/>
      <c r="G992" s="216"/>
      <c r="H992" s="216"/>
    </row>
    <row r="993" spans="1:8" s="225" customFormat="1" ht="15.75">
      <c r="A993" s="13">
        <v>858</v>
      </c>
      <c r="B993" s="11" t="s">
        <v>647</v>
      </c>
      <c r="C993" s="7" t="s">
        <v>642</v>
      </c>
      <c r="D993" s="7" t="s">
        <v>8</v>
      </c>
      <c r="E993" s="19">
        <v>1745000</v>
      </c>
      <c r="F993" s="286"/>
      <c r="G993" s="216"/>
      <c r="H993" s="216"/>
    </row>
    <row r="994" spans="1:8" s="225" customFormat="1" ht="15.75">
      <c r="A994" s="13">
        <v>859</v>
      </c>
      <c r="B994" s="11" t="s">
        <v>648</v>
      </c>
      <c r="C994" s="7" t="s">
        <v>643</v>
      </c>
      <c r="D994" s="7" t="s">
        <v>8</v>
      </c>
      <c r="E994" s="19">
        <v>1945000</v>
      </c>
      <c r="F994" s="286"/>
      <c r="G994" s="216"/>
      <c r="H994" s="216"/>
    </row>
    <row r="995" spans="1:8" s="225" customFormat="1" ht="15.75">
      <c r="A995" s="13">
        <v>860</v>
      </c>
      <c r="B995" s="11" t="s">
        <v>640</v>
      </c>
      <c r="C995" s="7" t="s">
        <v>644</v>
      </c>
      <c r="D995" s="7" t="s">
        <v>8</v>
      </c>
      <c r="E995" s="19">
        <v>1815000</v>
      </c>
      <c r="F995" s="286"/>
      <c r="G995" s="216"/>
      <c r="H995" s="216"/>
    </row>
    <row r="996" spans="1:8" s="225" customFormat="1" ht="15.75">
      <c r="A996" s="13">
        <v>861</v>
      </c>
      <c r="B996" s="11" t="s">
        <v>647</v>
      </c>
      <c r="C996" s="7" t="s">
        <v>645</v>
      </c>
      <c r="D996" s="7" t="s">
        <v>8</v>
      </c>
      <c r="E996" s="19">
        <v>2045000</v>
      </c>
      <c r="F996" s="286"/>
      <c r="G996" s="216"/>
      <c r="H996" s="216"/>
    </row>
    <row r="997" spans="1:8" s="225" customFormat="1" ht="15.75">
      <c r="A997" s="13">
        <v>862</v>
      </c>
      <c r="B997" s="11" t="s">
        <v>648</v>
      </c>
      <c r="C997" s="7" t="s">
        <v>646</v>
      </c>
      <c r="D997" s="7" t="s">
        <v>8</v>
      </c>
      <c r="E997" s="19">
        <v>2245000</v>
      </c>
      <c r="F997" s="286"/>
      <c r="G997" s="216"/>
      <c r="H997" s="216"/>
    </row>
    <row r="998" spans="1:8" s="225" customFormat="1" ht="15.75">
      <c r="A998" s="13">
        <v>863</v>
      </c>
      <c r="B998" s="11" t="s">
        <v>648</v>
      </c>
      <c r="C998" s="7" t="s">
        <v>653</v>
      </c>
      <c r="D998" s="7" t="s">
        <v>8</v>
      </c>
      <c r="E998" s="19">
        <v>2545000</v>
      </c>
      <c r="F998" s="286"/>
      <c r="G998" s="216"/>
      <c r="H998" s="216"/>
    </row>
    <row r="999" spans="1:8" s="225" customFormat="1" ht="30">
      <c r="A999" s="13">
        <v>864</v>
      </c>
      <c r="B999" s="11" t="s">
        <v>654</v>
      </c>
      <c r="C999" s="7" t="s">
        <v>655</v>
      </c>
      <c r="D999" s="7" t="s">
        <v>8</v>
      </c>
      <c r="E999" s="19">
        <v>8525000</v>
      </c>
      <c r="F999" s="286"/>
      <c r="G999" s="216"/>
      <c r="H999" s="216"/>
    </row>
    <row r="1000" spans="1:10" s="227" customFormat="1" ht="15.75">
      <c r="A1000" s="138" t="s">
        <v>536</v>
      </c>
      <c r="B1000" s="285" t="s">
        <v>1057</v>
      </c>
      <c r="C1000" s="285"/>
      <c r="D1000" s="285"/>
      <c r="E1000" s="285"/>
      <c r="F1000" s="285"/>
      <c r="G1000" s="222"/>
      <c r="H1000" s="222"/>
      <c r="J1000" s="267"/>
    </row>
    <row r="1001" spans="1:8" s="225" customFormat="1" ht="19.5" customHeight="1">
      <c r="A1001" s="13">
        <v>865</v>
      </c>
      <c r="B1001" s="11" t="s">
        <v>1058</v>
      </c>
      <c r="C1001" s="7" t="s">
        <v>1059</v>
      </c>
      <c r="D1001" s="7" t="s">
        <v>124</v>
      </c>
      <c r="E1001" s="19">
        <v>19125</v>
      </c>
      <c r="F1001" s="300" t="s">
        <v>1062</v>
      </c>
      <c r="G1001" s="216"/>
      <c r="H1001" s="216"/>
    </row>
    <row r="1002" spans="1:8" s="225" customFormat="1" ht="18" customHeight="1">
      <c r="A1002" s="13">
        <v>866</v>
      </c>
      <c r="B1002" s="11" t="s">
        <v>1060</v>
      </c>
      <c r="C1002" s="7" t="s">
        <v>1061</v>
      </c>
      <c r="D1002" s="7" t="s">
        <v>124</v>
      </c>
      <c r="E1002" s="19">
        <v>25625</v>
      </c>
      <c r="F1002" s="300"/>
      <c r="G1002" s="216"/>
      <c r="H1002" s="216"/>
    </row>
    <row r="1003" spans="1:10" s="227" customFormat="1" ht="15" customHeight="1">
      <c r="A1003" s="138" t="s">
        <v>1092</v>
      </c>
      <c r="B1003" s="285" t="s">
        <v>1431</v>
      </c>
      <c r="C1003" s="285"/>
      <c r="D1003" s="285"/>
      <c r="E1003" s="285"/>
      <c r="F1003" s="285"/>
      <c r="G1003" s="222"/>
      <c r="H1003" s="222"/>
      <c r="J1003" s="267"/>
    </row>
    <row r="1004" spans="1:10" s="225" customFormat="1" ht="70.5" customHeight="1">
      <c r="A1004" s="13">
        <v>867</v>
      </c>
      <c r="B1004" s="289" t="s">
        <v>1497</v>
      </c>
      <c r="C1004" s="289"/>
      <c r="D1004" s="7" t="s">
        <v>124</v>
      </c>
      <c r="E1004" s="19">
        <v>142000</v>
      </c>
      <c r="F1004" s="300" t="s">
        <v>1412</v>
      </c>
      <c r="G1004" s="19"/>
      <c r="H1004" s="205"/>
      <c r="I1004" s="268"/>
      <c r="J1004" s="268"/>
    </row>
    <row r="1005" spans="1:10" s="225" customFormat="1" ht="63.75" customHeight="1">
      <c r="A1005" s="13">
        <v>868</v>
      </c>
      <c r="B1005" s="289" t="s">
        <v>1498</v>
      </c>
      <c r="C1005" s="289"/>
      <c r="D1005" s="7" t="s">
        <v>124</v>
      </c>
      <c r="E1005" s="19">
        <v>123000</v>
      </c>
      <c r="F1005" s="300"/>
      <c r="G1005" s="19"/>
      <c r="H1005" s="205"/>
      <c r="I1005" s="268"/>
      <c r="J1005" s="268"/>
    </row>
    <row r="1006" spans="1:10" s="225" customFormat="1" ht="66.75" customHeight="1">
      <c r="A1006" s="13">
        <v>869</v>
      </c>
      <c r="B1006" s="289" t="s">
        <v>1674</v>
      </c>
      <c r="C1006" s="289"/>
      <c r="D1006" s="7" t="s">
        <v>124</v>
      </c>
      <c r="E1006" s="19">
        <v>288000</v>
      </c>
      <c r="F1006" s="300"/>
      <c r="G1006" s="19"/>
      <c r="H1006" s="205"/>
      <c r="I1006" s="268"/>
      <c r="J1006" s="268"/>
    </row>
    <row r="1007" spans="1:10" s="225" customFormat="1" ht="15.75" customHeight="1">
      <c r="A1007" s="269" t="s">
        <v>1432</v>
      </c>
      <c r="B1007" s="285" t="s">
        <v>286</v>
      </c>
      <c r="C1007" s="285"/>
      <c r="D1007" s="285"/>
      <c r="E1007" s="285"/>
      <c r="F1007" s="285"/>
      <c r="G1007" s="216"/>
      <c r="H1007" s="213"/>
      <c r="J1007" s="231"/>
    </row>
    <row r="1008" spans="1:11" s="225" customFormat="1" ht="15.75">
      <c r="A1008" s="81" t="s">
        <v>375</v>
      </c>
      <c r="B1008" s="301" t="s">
        <v>390</v>
      </c>
      <c r="C1008" s="301"/>
      <c r="D1008" s="301"/>
      <c r="E1008" s="301"/>
      <c r="F1008" s="115"/>
      <c r="G1008" s="216"/>
      <c r="H1008" s="213"/>
      <c r="K1008" s="226"/>
    </row>
    <row r="1009" spans="1:8" s="225" customFormat="1" ht="15.75">
      <c r="A1009" s="13">
        <v>870</v>
      </c>
      <c r="B1009" s="11" t="s">
        <v>25</v>
      </c>
      <c r="C1009" s="7" t="s">
        <v>1135</v>
      </c>
      <c r="D1009" s="7" t="s">
        <v>403</v>
      </c>
      <c r="E1009" s="19">
        <v>1450</v>
      </c>
      <c r="F1009" s="286" t="s">
        <v>861</v>
      </c>
      <c r="G1009" s="216"/>
      <c r="H1009" s="216"/>
    </row>
    <row r="1010" spans="1:10" s="225" customFormat="1" ht="15.75">
      <c r="A1010" s="13">
        <v>871</v>
      </c>
      <c r="B1010" s="39" t="s">
        <v>877</v>
      </c>
      <c r="C1010" s="7" t="s">
        <v>1135</v>
      </c>
      <c r="D1010" s="7" t="s">
        <v>403</v>
      </c>
      <c r="E1010" s="19">
        <v>1400</v>
      </c>
      <c r="F1010" s="286"/>
      <c r="G1010" s="216"/>
      <c r="H1010" s="219"/>
      <c r="J1010" s="216"/>
    </row>
    <row r="1011" spans="1:10" s="225" customFormat="1" ht="15.75">
      <c r="A1011" s="13">
        <v>872</v>
      </c>
      <c r="B1011" s="39" t="s">
        <v>877</v>
      </c>
      <c r="C1011" s="7" t="s">
        <v>1185</v>
      </c>
      <c r="D1011" s="7" t="s">
        <v>403</v>
      </c>
      <c r="E1011" s="19">
        <v>1470</v>
      </c>
      <c r="F1011" s="286"/>
      <c r="G1011" s="216"/>
      <c r="H1011" s="219"/>
      <c r="J1011" s="216"/>
    </row>
    <row r="1012" spans="1:8" s="225" customFormat="1" ht="13.5" customHeight="1">
      <c r="A1012" s="13">
        <v>873</v>
      </c>
      <c r="B1012" s="11" t="s">
        <v>585</v>
      </c>
      <c r="C1012" s="7"/>
      <c r="D1012" s="7" t="s">
        <v>311</v>
      </c>
      <c r="E1012" s="19">
        <v>15868.709677419354</v>
      </c>
      <c r="F1012" s="286"/>
      <c r="G1012" s="216">
        <v>14239.354838709678</v>
      </c>
      <c r="H1012" s="216">
        <v>1629.3548387096762</v>
      </c>
    </row>
    <row r="1013" spans="1:8" s="225" customFormat="1" ht="15.75">
      <c r="A1013" s="13">
        <v>874</v>
      </c>
      <c r="B1013" s="11" t="s">
        <v>361</v>
      </c>
      <c r="C1013" s="7" t="s">
        <v>313</v>
      </c>
      <c r="D1013" s="7" t="s">
        <v>311</v>
      </c>
      <c r="E1013" s="19">
        <v>11231.290322580646</v>
      </c>
      <c r="F1013" s="286"/>
      <c r="G1013" s="216">
        <v>9863.548387096775</v>
      </c>
      <c r="H1013" s="216">
        <v>1367.7419354838712</v>
      </c>
    </row>
    <row r="1014" spans="1:8" s="225" customFormat="1" ht="15.75">
      <c r="A1014" s="13">
        <v>875</v>
      </c>
      <c r="B1014" s="11" t="s">
        <v>39</v>
      </c>
      <c r="C1014" s="7"/>
      <c r="D1014" s="7" t="s">
        <v>403</v>
      </c>
      <c r="E1014" s="19">
        <v>13000</v>
      </c>
      <c r="F1014" s="286"/>
      <c r="G1014" s="216"/>
      <c r="H1014" s="216"/>
    </row>
    <row r="1015" spans="1:8" s="225" customFormat="1" ht="15.75">
      <c r="A1015" s="13">
        <v>876</v>
      </c>
      <c r="B1015" s="11" t="s">
        <v>23</v>
      </c>
      <c r="C1015" s="7"/>
      <c r="D1015" s="7" t="s">
        <v>607</v>
      </c>
      <c r="E1015" s="19">
        <v>40000</v>
      </c>
      <c r="F1015" s="286"/>
      <c r="G1015" s="216"/>
      <c r="H1015" s="216"/>
    </row>
    <row r="1016" spans="1:8" s="225" customFormat="1" ht="15.75">
      <c r="A1016" s="13">
        <v>877</v>
      </c>
      <c r="B1016" s="11" t="s">
        <v>249</v>
      </c>
      <c r="C1016" s="7"/>
      <c r="D1016" s="7" t="s">
        <v>607</v>
      </c>
      <c r="E1016" s="19">
        <v>18000</v>
      </c>
      <c r="F1016" s="286"/>
      <c r="G1016" s="19"/>
      <c r="H1016" s="216"/>
    </row>
    <row r="1017" spans="1:8" s="213" customFormat="1" ht="15.75" customHeight="1">
      <c r="A1017" s="13">
        <v>878</v>
      </c>
      <c r="B1017" s="11" t="s">
        <v>452</v>
      </c>
      <c r="C1017" s="7" t="s">
        <v>1172</v>
      </c>
      <c r="D1017" s="7" t="s">
        <v>406</v>
      </c>
      <c r="E1017" s="19">
        <v>1200</v>
      </c>
      <c r="F1017" s="286" t="s">
        <v>1613</v>
      </c>
      <c r="G1017" s="216"/>
      <c r="H1017" s="216"/>
    </row>
    <row r="1018" spans="1:8" s="213" customFormat="1" ht="15.75">
      <c r="A1018" s="13">
        <v>879</v>
      </c>
      <c r="B1018" s="11" t="s">
        <v>453</v>
      </c>
      <c r="C1018" s="7" t="s">
        <v>1034</v>
      </c>
      <c r="D1018" s="7" t="s">
        <v>406</v>
      </c>
      <c r="E1018" s="19">
        <v>1400</v>
      </c>
      <c r="F1018" s="286"/>
      <c r="G1018" s="216"/>
      <c r="H1018" s="216"/>
    </row>
    <row r="1019" spans="1:9" s="225" customFormat="1" ht="15.75">
      <c r="A1019" s="13">
        <v>880</v>
      </c>
      <c r="B1019" s="11" t="s">
        <v>454</v>
      </c>
      <c r="C1019" s="7" t="s">
        <v>1036</v>
      </c>
      <c r="D1019" s="7" t="s">
        <v>406</v>
      </c>
      <c r="E1019" s="19">
        <v>1600</v>
      </c>
      <c r="F1019" s="286"/>
      <c r="G1019" s="270"/>
      <c r="H1019" s="216"/>
      <c r="I1019" s="227"/>
    </row>
    <row r="1020" spans="1:9" s="225" customFormat="1" ht="15.75">
      <c r="A1020" s="13">
        <v>881</v>
      </c>
      <c r="B1020" s="11" t="s">
        <v>457</v>
      </c>
      <c r="C1020" s="7" t="s">
        <v>1048</v>
      </c>
      <c r="D1020" s="7" t="s">
        <v>406</v>
      </c>
      <c r="E1020" s="19">
        <v>1800</v>
      </c>
      <c r="F1020" s="286"/>
      <c r="G1020" s="270"/>
      <c r="H1020" s="216"/>
      <c r="I1020" s="227"/>
    </row>
    <row r="1021" spans="1:9" s="225" customFormat="1" ht="15.75">
      <c r="A1021" s="13">
        <v>882</v>
      </c>
      <c r="B1021" s="11" t="s">
        <v>458</v>
      </c>
      <c r="C1021" s="7" t="s">
        <v>1037</v>
      </c>
      <c r="D1021" s="7" t="s">
        <v>406</v>
      </c>
      <c r="E1021" s="19">
        <v>2300</v>
      </c>
      <c r="F1021" s="286"/>
      <c r="G1021" s="270">
        <v>2200</v>
      </c>
      <c r="H1021" s="216">
        <v>100</v>
      </c>
      <c r="I1021" s="227"/>
    </row>
    <row r="1022" spans="1:8" s="225" customFormat="1" ht="15.75">
      <c r="A1022" s="13">
        <v>883</v>
      </c>
      <c r="B1022" s="11" t="s">
        <v>769</v>
      </c>
      <c r="C1022" s="7" t="s">
        <v>1039</v>
      </c>
      <c r="D1022" s="7" t="s">
        <v>406</v>
      </c>
      <c r="E1022" s="19">
        <v>2500</v>
      </c>
      <c r="F1022" s="286"/>
      <c r="G1022" s="222"/>
      <c r="H1022" s="216"/>
    </row>
    <row r="1023" spans="1:8" s="227" customFormat="1" ht="15.75">
      <c r="A1023" s="13">
        <v>884</v>
      </c>
      <c r="B1023" s="11" t="s">
        <v>459</v>
      </c>
      <c r="C1023" s="7" t="s">
        <v>1172</v>
      </c>
      <c r="D1023" s="7" t="s">
        <v>406</v>
      </c>
      <c r="E1023" s="19">
        <v>1900</v>
      </c>
      <c r="F1023" s="286"/>
      <c r="G1023" s="222"/>
      <c r="H1023" s="216"/>
    </row>
    <row r="1024" spans="1:8" s="225" customFormat="1" ht="15.75">
      <c r="A1024" s="13">
        <v>885</v>
      </c>
      <c r="B1024" s="11" t="s">
        <v>459</v>
      </c>
      <c r="C1024" s="7" t="s">
        <v>1049</v>
      </c>
      <c r="D1024" s="7" t="s">
        <v>406</v>
      </c>
      <c r="E1024" s="19">
        <v>2100</v>
      </c>
      <c r="F1024" s="286"/>
      <c r="G1024" s="222"/>
      <c r="H1024" s="216"/>
    </row>
    <row r="1025" spans="1:8" s="225" customFormat="1" ht="30">
      <c r="A1025" s="13">
        <v>886</v>
      </c>
      <c r="B1025" s="11" t="s">
        <v>236</v>
      </c>
      <c r="C1025" s="7" t="s">
        <v>1032</v>
      </c>
      <c r="D1025" s="7" t="s">
        <v>404</v>
      </c>
      <c r="E1025" s="19">
        <v>120000</v>
      </c>
      <c r="F1025" s="286" t="s">
        <v>774</v>
      </c>
      <c r="G1025" s="222"/>
      <c r="H1025" s="216"/>
    </row>
    <row r="1026" spans="1:8" s="225" customFormat="1" ht="30">
      <c r="A1026" s="13">
        <v>887</v>
      </c>
      <c r="B1026" s="11" t="s">
        <v>236</v>
      </c>
      <c r="C1026" s="7" t="s">
        <v>1033</v>
      </c>
      <c r="D1026" s="7" t="s">
        <v>404</v>
      </c>
      <c r="E1026" s="19">
        <v>130000</v>
      </c>
      <c r="F1026" s="286"/>
      <c r="G1026" s="216"/>
      <c r="H1026" s="216"/>
    </row>
    <row r="1027" spans="1:8" s="225" customFormat="1" ht="30">
      <c r="A1027" s="13">
        <v>888</v>
      </c>
      <c r="B1027" s="11" t="s">
        <v>236</v>
      </c>
      <c r="C1027" s="7" t="s">
        <v>1050</v>
      </c>
      <c r="D1027" s="7" t="s">
        <v>404</v>
      </c>
      <c r="E1027" s="19">
        <v>110000</v>
      </c>
      <c r="F1027" s="286"/>
      <c r="G1027" s="216"/>
      <c r="H1027" s="216"/>
    </row>
    <row r="1028" spans="1:8" s="225" customFormat="1" ht="15.75">
      <c r="A1028" s="13">
        <v>889</v>
      </c>
      <c r="B1028" s="11" t="s">
        <v>237</v>
      </c>
      <c r="C1028" s="7"/>
      <c r="D1028" s="7" t="s">
        <v>404</v>
      </c>
      <c r="E1028" s="19">
        <v>170000</v>
      </c>
      <c r="F1028" s="286"/>
      <c r="G1028" s="216"/>
      <c r="H1028" s="216"/>
    </row>
    <row r="1029" spans="1:8" s="225" customFormat="1" ht="30">
      <c r="A1029" s="13">
        <v>890</v>
      </c>
      <c r="B1029" s="11" t="s">
        <v>862</v>
      </c>
      <c r="C1029" s="7"/>
      <c r="D1029" s="7" t="s">
        <v>404</v>
      </c>
      <c r="E1029" s="19">
        <v>90000</v>
      </c>
      <c r="F1029" s="286"/>
      <c r="G1029" s="216"/>
      <c r="H1029" s="216"/>
    </row>
    <row r="1030" spans="1:8" s="225" customFormat="1" ht="30">
      <c r="A1030" s="13">
        <v>891</v>
      </c>
      <c r="B1030" s="11" t="s">
        <v>238</v>
      </c>
      <c r="C1030" s="7"/>
      <c r="D1030" s="7" t="s">
        <v>404</v>
      </c>
      <c r="E1030" s="19">
        <v>40000</v>
      </c>
      <c r="F1030" s="286"/>
      <c r="G1030" s="216"/>
      <c r="H1030" s="216"/>
    </row>
    <row r="1031" spans="1:8" s="225" customFormat="1" ht="60">
      <c r="A1031" s="13">
        <v>892</v>
      </c>
      <c r="B1031" s="11" t="s">
        <v>1186</v>
      </c>
      <c r="C1031" s="7"/>
      <c r="D1031" s="7" t="s">
        <v>404</v>
      </c>
      <c r="E1031" s="19">
        <v>30000</v>
      </c>
      <c r="F1031" s="286"/>
      <c r="G1031" s="216"/>
      <c r="H1031" s="216"/>
    </row>
    <row r="1032" spans="1:8" s="225" customFormat="1" ht="15.75">
      <c r="A1032" s="13">
        <v>893</v>
      </c>
      <c r="B1032" s="11" t="s">
        <v>584</v>
      </c>
      <c r="C1032" s="7"/>
      <c r="D1032" s="7" t="s">
        <v>404</v>
      </c>
      <c r="E1032" s="19">
        <v>24000</v>
      </c>
      <c r="F1032" s="286" t="s">
        <v>861</v>
      </c>
      <c r="G1032" s="216"/>
      <c r="H1032" s="216"/>
    </row>
    <row r="1033" spans="1:8" s="225" customFormat="1" ht="15.75">
      <c r="A1033" s="13">
        <v>894</v>
      </c>
      <c r="B1033" s="11" t="s">
        <v>239</v>
      </c>
      <c r="C1033" s="7"/>
      <c r="D1033" s="7" t="s">
        <v>604</v>
      </c>
      <c r="E1033" s="19">
        <v>20000</v>
      </c>
      <c r="F1033" s="286"/>
      <c r="G1033" s="216"/>
      <c r="H1033" s="216"/>
    </row>
    <row r="1034" spans="1:8" s="225" customFormat="1" ht="15.75">
      <c r="A1034" s="13">
        <v>895</v>
      </c>
      <c r="B1034" s="11" t="s">
        <v>463</v>
      </c>
      <c r="C1034" s="7" t="s">
        <v>773</v>
      </c>
      <c r="D1034" s="7" t="s">
        <v>404</v>
      </c>
      <c r="E1034" s="19">
        <v>3210000</v>
      </c>
      <c r="F1034" s="286"/>
      <c r="G1034" s="216"/>
      <c r="H1034" s="216"/>
    </row>
    <row r="1035" spans="1:11" s="225" customFormat="1" ht="15.75">
      <c r="A1035" s="81" t="s">
        <v>379</v>
      </c>
      <c r="B1035" s="277" t="s">
        <v>712</v>
      </c>
      <c r="C1035" s="114"/>
      <c r="D1035" s="114"/>
      <c r="E1035" s="110"/>
      <c r="F1035" s="115"/>
      <c r="G1035" s="216"/>
      <c r="H1035" s="216"/>
      <c r="K1035" s="226"/>
    </row>
    <row r="1036" spans="1:10" s="225" customFormat="1" ht="15.75">
      <c r="A1036" s="13">
        <v>896</v>
      </c>
      <c r="B1036" s="39" t="s">
        <v>877</v>
      </c>
      <c r="C1036" s="7" t="s">
        <v>1135</v>
      </c>
      <c r="D1036" s="7" t="s">
        <v>403</v>
      </c>
      <c r="E1036" s="19">
        <v>1400</v>
      </c>
      <c r="F1036" s="286" t="s">
        <v>914</v>
      </c>
      <c r="G1036" s="216"/>
      <c r="H1036" s="219"/>
      <c r="J1036" s="216"/>
    </row>
    <row r="1037" spans="1:10" s="225" customFormat="1" ht="15.75">
      <c r="A1037" s="13">
        <v>897</v>
      </c>
      <c r="B1037" s="39" t="s">
        <v>877</v>
      </c>
      <c r="C1037" s="7" t="s">
        <v>1185</v>
      </c>
      <c r="D1037" s="7" t="s">
        <v>403</v>
      </c>
      <c r="E1037" s="19">
        <v>1470</v>
      </c>
      <c r="F1037" s="286"/>
      <c r="G1037" s="216"/>
      <c r="H1037" s="219"/>
      <c r="J1037" s="216"/>
    </row>
    <row r="1038" spans="1:8" ht="15.75">
      <c r="A1038" s="13">
        <v>898</v>
      </c>
      <c r="B1038" s="39" t="s">
        <v>1414</v>
      </c>
      <c r="C1038" s="7" t="s">
        <v>1135</v>
      </c>
      <c r="D1038" s="7" t="s">
        <v>403</v>
      </c>
      <c r="E1038" s="19">
        <v>1480</v>
      </c>
      <c r="F1038" s="286"/>
      <c r="G1038" s="271"/>
      <c r="H1038" s="216"/>
    </row>
    <row r="1039" spans="1:8" ht="15.75">
      <c r="A1039" s="13">
        <v>899</v>
      </c>
      <c r="B1039" s="39" t="s">
        <v>1414</v>
      </c>
      <c r="C1039" s="7" t="s">
        <v>1185</v>
      </c>
      <c r="D1039" s="7" t="s">
        <v>403</v>
      </c>
      <c r="E1039" s="19">
        <v>1540</v>
      </c>
      <c r="F1039" s="286"/>
      <c r="G1039" s="271"/>
      <c r="H1039" s="216"/>
    </row>
    <row r="1040" spans="1:8" s="225" customFormat="1" ht="15.75">
      <c r="A1040" s="13">
        <v>900</v>
      </c>
      <c r="B1040" s="39" t="s">
        <v>374</v>
      </c>
      <c r="C1040" s="7" t="s">
        <v>313</v>
      </c>
      <c r="D1040" s="7" t="s">
        <v>311</v>
      </c>
      <c r="E1040" s="19">
        <v>11231.290322580646</v>
      </c>
      <c r="F1040" s="299" t="s">
        <v>282</v>
      </c>
      <c r="G1040" s="216">
        <v>9863.548387096775</v>
      </c>
      <c r="H1040" s="216">
        <v>1367.7419354838712</v>
      </c>
    </row>
    <row r="1041" spans="1:8" ht="15.75">
      <c r="A1041" s="13">
        <v>901</v>
      </c>
      <c r="B1041" s="39" t="s">
        <v>281</v>
      </c>
      <c r="C1041" s="7"/>
      <c r="D1041" s="7" t="s">
        <v>311</v>
      </c>
      <c r="E1041" s="19">
        <v>9610.645161290322</v>
      </c>
      <c r="F1041" s="299"/>
      <c r="G1041" s="19">
        <v>9070</v>
      </c>
      <c r="H1041" s="216">
        <v>540.645161290322</v>
      </c>
    </row>
    <row r="1042" spans="1:8" ht="15.75">
      <c r="A1042" s="13">
        <v>902</v>
      </c>
      <c r="B1042" s="39" t="s">
        <v>585</v>
      </c>
      <c r="C1042" s="7"/>
      <c r="D1042" s="7" t="s">
        <v>311</v>
      </c>
      <c r="E1042" s="19">
        <v>15868.709677419354</v>
      </c>
      <c r="F1042" s="299"/>
      <c r="G1042" s="216">
        <v>14239.354838709678</v>
      </c>
      <c r="H1042" s="216">
        <v>1629.3548387096762</v>
      </c>
    </row>
    <row r="1043" spans="1:8" ht="15.75" customHeight="1">
      <c r="A1043" s="13">
        <v>903</v>
      </c>
      <c r="B1043" s="39" t="s">
        <v>586</v>
      </c>
      <c r="C1043" s="295" t="s">
        <v>939</v>
      </c>
      <c r="D1043" s="7" t="s">
        <v>404</v>
      </c>
      <c r="E1043" s="19">
        <v>65000</v>
      </c>
      <c r="F1043" s="299"/>
      <c r="G1043" s="216"/>
      <c r="H1043" s="216"/>
    </row>
    <row r="1044" spans="1:8" ht="15.75">
      <c r="A1044" s="13">
        <v>904</v>
      </c>
      <c r="B1044" s="39" t="s">
        <v>360</v>
      </c>
      <c r="C1044" s="295"/>
      <c r="D1044" s="7" t="s">
        <v>404</v>
      </c>
      <c r="E1044" s="19">
        <v>23000</v>
      </c>
      <c r="F1044" s="299"/>
      <c r="G1044" s="216"/>
      <c r="H1044" s="216"/>
    </row>
    <row r="1045" spans="1:8" ht="15.75">
      <c r="A1045" s="13">
        <v>905</v>
      </c>
      <c r="B1045" s="39" t="s">
        <v>626</v>
      </c>
      <c r="C1045" s="295"/>
      <c r="D1045" s="7" t="s">
        <v>404</v>
      </c>
      <c r="E1045" s="19">
        <v>90000</v>
      </c>
      <c r="F1045" s="299"/>
      <c r="G1045" s="216"/>
      <c r="H1045" s="216"/>
    </row>
    <row r="1046" spans="1:8" ht="15.75">
      <c r="A1046" s="13">
        <v>906</v>
      </c>
      <c r="B1046" s="39" t="s">
        <v>1136</v>
      </c>
      <c r="C1046" s="295"/>
      <c r="D1046" s="7" t="s">
        <v>404</v>
      </c>
      <c r="E1046" s="19">
        <v>33000</v>
      </c>
      <c r="F1046" s="299"/>
      <c r="G1046" s="216"/>
      <c r="H1046" s="216"/>
    </row>
    <row r="1047" spans="1:8" ht="15.75">
      <c r="A1047" s="13">
        <v>907</v>
      </c>
      <c r="B1047" s="39" t="s">
        <v>587</v>
      </c>
      <c r="C1047" s="7" t="s">
        <v>460</v>
      </c>
      <c r="D1047" s="7" t="s">
        <v>404</v>
      </c>
      <c r="E1047" s="19">
        <v>19000000</v>
      </c>
      <c r="F1047" s="299"/>
      <c r="G1047" s="216"/>
      <c r="H1047" s="216"/>
    </row>
    <row r="1048" spans="1:8" ht="15.75">
      <c r="A1048" s="13">
        <v>908</v>
      </c>
      <c r="B1048" s="39" t="s">
        <v>588</v>
      </c>
      <c r="C1048" s="7" t="s">
        <v>460</v>
      </c>
      <c r="D1048" s="7" t="s">
        <v>404</v>
      </c>
      <c r="E1048" s="19">
        <v>8900000</v>
      </c>
      <c r="F1048" s="299"/>
      <c r="G1048" s="216"/>
      <c r="H1048" s="216"/>
    </row>
    <row r="1049" spans="1:8" ht="15.75">
      <c r="A1049" s="13">
        <v>909</v>
      </c>
      <c r="B1049" s="39" t="s">
        <v>122</v>
      </c>
      <c r="C1049" s="7"/>
      <c r="D1049" s="7" t="s">
        <v>404</v>
      </c>
      <c r="E1049" s="19">
        <v>8000000</v>
      </c>
      <c r="F1049" s="299"/>
      <c r="G1049" s="216"/>
      <c r="H1049" s="216"/>
    </row>
    <row r="1050" spans="1:8" ht="15.75">
      <c r="A1050" s="13">
        <v>910</v>
      </c>
      <c r="B1050" s="39" t="s">
        <v>1191</v>
      </c>
      <c r="C1050" s="7"/>
      <c r="D1050" s="7" t="s">
        <v>404</v>
      </c>
      <c r="E1050" s="19">
        <v>6050000</v>
      </c>
      <c r="F1050" s="299"/>
      <c r="G1050" s="216"/>
      <c r="H1050" s="216"/>
    </row>
    <row r="1051" spans="1:8" s="213" customFormat="1" ht="15.75" customHeight="1">
      <c r="A1051" s="13">
        <v>911</v>
      </c>
      <c r="B1051" s="39" t="s">
        <v>589</v>
      </c>
      <c r="C1051" s="7"/>
      <c r="D1051" s="7" t="s">
        <v>404</v>
      </c>
      <c r="E1051" s="19">
        <v>3020000</v>
      </c>
      <c r="F1051" s="299"/>
      <c r="G1051" s="216"/>
      <c r="H1051" s="216"/>
    </row>
    <row r="1052" spans="1:11" ht="15.75">
      <c r="A1052" s="81" t="s">
        <v>26</v>
      </c>
      <c r="B1052" s="112" t="s">
        <v>309</v>
      </c>
      <c r="C1052" s="114"/>
      <c r="D1052" s="114"/>
      <c r="E1052" s="110"/>
      <c r="F1052" s="135"/>
      <c r="G1052" s="216"/>
      <c r="K1052" s="273"/>
    </row>
    <row r="1053" spans="1:10" ht="15.75">
      <c r="A1053" s="13">
        <v>912</v>
      </c>
      <c r="B1053" s="39" t="s">
        <v>877</v>
      </c>
      <c r="C1053" s="7" t="s">
        <v>1135</v>
      </c>
      <c r="D1053" s="7" t="s">
        <v>403</v>
      </c>
      <c r="E1053" s="19">
        <v>1320</v>
      </c>
      <c r="F1053" s="299" t="s">
        <v>914</v>
      </c>
      <c r="G1053" s="212"/>
      <c r="H1053" s="219"/>
      <c r="J1053" s="216"/>
    </row>
    <row r="1054" spans="1:10" ht="15.75">
      <c r="A1054" s="13">
        <v>913</v>
      </c>
      <c r="B1054" s="39" t="s">
        <v>877</v>
      </c>
      <c r="C1054" s="7" t="s">
        <v>1185</v>
      </c>
      <c r="D1054" s="7" t="s">
        <v>403</v>
      </c>
      <c r="E1054" s="19">
        <v>1390</v>
      </c>
      <c r="F1054" s="299"/>
      <c r="G1054" s="271"/>
      <c r="H1054" s="219"/>
      <c r="J1054" s="216"/>
    </row>
    <row r="1055" spans="1:8" ht="15.75">
      <c r="A1055" s="13">
        <v>914</v>
      </c>
      <c r="B1055" s="39" t="s">
        <v>1414</v>
      </c>
      <c r="C1055" s="7" t="s">
        <v>1135</v>
      </c>
      <c r="D1055" s="7" t="s">
        <v>403</v>
      </c>
      <c r="E1055" s="19">
        <v>1400</v>
      </c>
      <c r="F1055" s="299"/>
      <c r="G1055" s="271"/>
      <c r="H1055" s="216"/>
    </row>
    <row r="1056" spans="1:8" ht="15.75">
      <c r="A1056" s="13">
        <v>915</v>
      </c>
      <c r="B1056" s="39" t="s">
        <v>1414</v>
      </c>
      <c r="C1056" s="7" t="s">
        <v>1185</v>
      </c>
      <c r="D1056" s="7" t="s">
        <v>403</v>
      </c>
      <c r="E1056" s="19">
        <v>1450</v>
      </c>
      <c r="F1056" s="299"/>
      <c r="G1056" s="271"/>
      <c r="H1056" s="216"/>
    </row>
    <row r="1057" spans="1:8" ht="15.75" customHeight="1">
      <c r="A1057" s="13">
        <v>916</v>
      </c>
      <c r="B1057" s="39" t="s">
        <v>25</v>
      </c>
      <c r="C1057" s="7" t="s">
        <v>1135</v>
      </c>
      <c r="D1057" s="7" t="s">
        <v>403</v>
      </c>
      <c r="E1057" s="19">
        <v>1300</v>
      </c>
      <c r="F1057" s="299" t="s">
        <v>940</v>
      </c>
      <c r="G1057" s="216">
        <v>1400</v>
      </c>
      <c r="H1057" s="216"/>
    </row>
    <row r="1058" spans="1:8" ht="15.75">
      <c r="A1058" s="13">
        <v>917</v>
      </c>
      <c r="B1058" s="39" t="s">
        <v>80</v>
      </c>
      <c r="C1058" s="7" t="s">
        <v>1185</v>
      </c>
      <c r="D1058" s="7" t="s">
        <v>403</v>
      </c>
      <c r="E1058" s="19">
        <v>1350</v>
      </c>
      <c r="F1058" s="299"/>
      <c r="G1058" s="216">
        <v>1450</v>
      </c>
      <c r="H1058" s="216"/>
    </row>
    <row r="1059" spans="1:8" ht="33" customHeight="1">
      <c r="A1059" s="13">
        <v>918</v>
      </c>
      <c r="B1059" s="39" t="s">
        <v>1779</v>
      </c>
      <c r="C1059" s="7"/>
      <c r="D1059" s="7" t="s">
        <v>404</v>
      </c>
      <c r="E1059" s="19">
        <v>110000</v>
      </c>
      <c r="F1059" s="33" t="s">
        <v>1137</v>
      </c>
      <c r="G1059" s="216">
        <v>100000</v>
      </c>
      <c r="H1059" s="216"/>
    </row>
    <row r="1060" spans="1:8" ht="15.75" customHeight="1">
      <c r="A1060" s="13">
        <v>919</v>
      </c>
      <c r="B1060" s="39" t="s">
        <v>367</v>
      </c>
      <c r="C1060" s="7"/>
      <c r="D1060" s="7" t="s">
        <v>404</v>
      </c>
      <c r="E1060" s="19">
        <v>300000</v>
      </c>
      <c r="F1060" s="286" t="s">
        <v>941</v>
      </c>
      <c r="G1060" s="216"/>
      <c r="H1060" s="216"/>
    </row>
    <row r="1061" spans="1:8" ht="15.75">
      <c r="A1061" s="13">
        <v>920</v>
      </c>
      <c r="B1061" s="39" t="s">
        <v>368</v>
      </c>
      <c r="C1061" s="7"/>
      <c r="D1061" s="7" t="s">
        <v>404</v>
      </c>
      <c r="E1061" s="19">
        <v>290000</v>
      </c>
      <c r="F1061" s="286"/>
      <c r="G1061" s="216"/>
      <c r="H1061" s="216"/>
    </row>
    <row r="1062" spans="1:8" ht="15.75">
      <c r="A1062" s="13">
        <v>921</v>
      </c>
      <c r="B1062" s="39" t="s">
        <v>369</v>
      </c>
      <c r="C1062" s="7"/>
      <c r="D1062" s="7" t="s">
        <v>404</v>
      </c>
      <c r="E1062" s="19">
        <v>240000</v>
      </c>
      <c r="F1062" s="286"/>
      <c r="G1062" s="216"/>
      <c r="H1062" s="216"/>
    </row>
    <row r="1063" spans="1:8" ht="15.75">
      <c r="A1063" s="13">
        <v>922</v>
      </c>
      <c r="B1063" s="39" t="s">
        <v>785</v>
      </c>
      <c r="C1063" s="7"/>
      <c r="D1063" s="7" t="s">
        <v>404</v>
      </c>
      <c r="E1063" s="19">
        <v>220000</v>
      </c>
      <c r="F1063" s="286"/>
      <c r="G1063" s="216"/>
      <c r="H1063" s="216"/>
    </row>
    <row r="1064" spans="1:8" ht="15.75">
      <c r="A1064" s="13">
        <v>923</v>
      </c>
      <c r="B1064" s="39" t="s">
        <v>784</v>
      </c>
      <c r="C1064" s="7"/>
      <c r="D1064" s="7" t="s">
        <v>404</v>
      </c>
      <c r="E1064" s="19">
        <v>200000</v>
      </c>
      <c r="F1064" s="286"/>
      <c r="G1064" s="216"/>
      <c r="H1064" s="216"/>
    </row>
    <row r="1065" spans="1:8" ht="15.75">
      <c r="A1065" s="13">
        <v>924</v>
      </c>
      <c r="B1065" s="39" t="s">
        <v>248</v>
      </c>
      <c r="C1065" s="7"/>
      <c r="D1065" s="7" t="s">
        <v>404</v>
      </c>
      <c r="E1065" s="19">
        <v>200000</v>
      </c>
      <c r="F1065" s="286"/>
      <c r="G1065" s="216"/>
      <c r="H1065" s="216"/>
    </row>
    <row r="1066" spans="1:8" ht="15.75">
      <c r="A1066" s="13">
        <v>925</v>
      </c>
      <c r="B1066" s="39" t="s">
        <v>75</v>
      </c>
      <c r="C1066" s="7"/>
      <c r="D1066" s="7" t="s">
        <v>404</v>
      </c>
      <c r="E1066" s="19">
        <v>200000</v>
      </c>
      <c r="F1066" s="286"/>
      <c r="G1066" s="216"/>
      <c r="H1066" s="216"/>
    </row>
    <row r="1067" spans="1:8" ht="15.75">
      <c r="A1067" s="13">
        <v>926</v>
      </c>
      <c r="B1067" s="39" t="s">
        <v>76</v>
      </c>
      <c r="C1067" s="7"/>
      <c r="D1067" s="7" t="s">
        <v>404</v>
      </c>
      <c r="E1067" s="19">
        <v>120000</v>
      </c>
      <c r="F1067" s="286"/>
      <c r="G1067" s="216"/>
      <c r="H1067" s="216"/>
    </row>
    <row r="1068" spans="1:11" ht="15.75">
      <c r="A1068" s="81" t="s">
        <v>305</v>
      </c>
      <c r="B1068" s="112" t="s">
        <v>356</v>
      </c>
      <c r="C1068" s="108"/>
      <c r="D1068" s="108"/>
      <c r="E1068" s="110"/>
      <c r="F1068" s="178"/>
      <c r="G1068" s="216"/>
      <c r="K1068" s="273"/>
    </row>
    <row r="1069" spans="1:10" ht="15.75">
      <c r="A1069" s="13">
        <v>927</v>
      </c>
      <c r="B1069" s="39" t="s">
        <v>877</v>
      </c>
      <c r="C1069" s="7" t="s">
        <v>1135</v>
      </c>
      <c r="D1069" s="7" t="s">
        <v>403</v>
      </c>
      <c r="E1069" s="19">
        <v>1300</v>
      </c>
      <c r="F1069" s="286" t="s">
        <v>933</v>
      </c>
      <c r="G1069" s="216"/>
      <c r="H1069" s="219"/>
      <c r="J1069" s="216"/>
    </row>
    <row r="1070" spans="1:10" ht="15.75">
      <c r="A1070" s="13">
        <v>928</v>
      </c>
      <c r="B1070" s="39" t="s">
        <v>877</v>
      </c>
      <c r="C1070" s="7" t="s">
        <v>1185</v>
      </c>
      <c r="D1070" s="7" t="s">
        <v>403</v>
      </c>
      <c r="E1070" s="19">
        <v>1370</v>
      </c>
      <c r="F1070" s="286"/>
      <c r="G1070" s="216"/>
      <c r="H1070" s="219"/>
      <c r="J1070" s="216"/>
    </row>
    <row r="1071" spans="1:8" ht="15.75">
      <c r="A1071" s="13">
        <v>929</v>
      </c>
      <c r="B1071" s="39" t="s">
        <v>25</v>
      </c>
      <c r="C1071" s="7" t="s">
        <v>1185</v>
      </c>
      <c r="D1071" s="7" t="s">
        <v>403</v>
      </c>
      <c r="E1071" s="19">
        <v>1400</v>
      </c>
      <c r="F1071" s="286"/>
      <c r="G1071" s="216"/>
      <c r="H1071" s="216"/>
    </row>
    <row r="1072" spans="1:8" ht="15.75">
      <c r="A1072" s="13">
        <v>930</v>
      </c>
      <c r="B1072" s="39" t="s">
        <v>25</v>
      </c>
      <c r="C1072" s="7" t="s">
        <v>1135</v>
      </c>
      <c r="D1072" s="7" t="s">
        <v>403</v>
      </c>
      <c r="E1072" s="19">
        <v>1370</v>
      </c>
      <c r="F1072" s="286"/>
      <c r="G1072" s="216"/>
      <c r="H1072" s="216"/>
    </row>
    <row r="1073" spans="1:8" ht="15.75">
      <c r="A1073" s="13">
        <v>931</v>
      </c>
      <c r="B1073" s="39" t="s">
        <v>878</v>
      </c>
      <c r="C1073" s="295" t="s">
        <v>880</v>
      </c>
      <c r="D1073" s="7" t="s">
        <v>403</v>
      </c>
      <c r="E1073" s="19">
        <v>13000</v>
      </c>
      <c r="F1073" s="286" t="s">
        <v>933</v>
      </c>
      <c r="G1073" s="216"/>
      <c r="H1073" s="216"/>
    </row>
    <row r="1074" spans="1:8" ht="15.75">
      <c r="A1074" s="13">
        <v>932</v>
      </c>
      <c r="B1074" s="39" t="s">
        <v>879</v>
      </c>
      <c r="C1074" s="295"/>
      <c r="D1074" s="7" t="s">
        <v>403</v>
      </c>
      <c r="E1074" s="19">
        <v>13000</v>
      </c>
      <c r="F1074" s="286"/>
      <c r="G1074" s="216"/>
      <c r="H1074" s="216"/>
    </row>
    <row r="1075" spans="1:8" ht="15.75">
      <c r="A1075" s="13">
        <v>933</v>
      </c>
      <c r="B1075" s="39" t="s">
        <v>576</v>
      </c>
      <c r="C1075" s="295"/>
      <c r="D1075" s="7" t="s">
        <v>403</v>
      </c>
      <c r="E1075" s="19">
        <v>12800</v>
      </c>
      <c r="F1075" s="286"/>
      <c r="G1075" s="216"/>
      <c r="H1075" s="216"/>
    </row>
    <row r="1076" spans="1:8" s="274" customFormat="1" ht="15.75">
      <c r="A1076" s="13">
        <v>934</v>
      </c>
      <c r="B1076" s="39" t="s">
        <v>577</v>
      </c>
      <c r="C1076" s="295"/>
      <c r="D1076" s="7" t="s">
        <v>403</v>
      </c>
      <c r="E1076" s="19">
        <v>12800</v>
      </c>
      <c r="F1076" s="286"/>
      <c r="G1076" s="210"/>
      <c r="H1076" s="216"/>
    </row>
    <row r="1077" spans="1:8" ht="15.75">
      <c r="A1077" s="13">
        <v>935</v>
      </c>
      <c r="B1077" s="39" t="s">
        <v>1175</v>
      </c>
      <c r="C1077" s="7" t="s">
        <v>1035</v>
      </c>
      <c r="D1077" s="7" t="s">
        <v>406</v>
      </c>
      <c r="E1077" s="19">
        <v>1600</v>
      </c>
      <c r="F1077" s="286" t="s">
        <v>885</v>
      </c>
      <c r="G1077" s="212"/>
      <c r="H1077" s="216"/>
    </row>
    <row r="1078" spans="1:8" ht="15.75">
      <c r="A1078" s="13">
        <v>936</v>
      </c>
      <c r="B1078" s="39" t="s">
        <v>1176</v>
      </c>
      <c r="C1078" s="7" t="s">
        <v>1034</v>
      </c>
      <c r="D1078" s="7" t="s">
        <v>406</v>
      </c>
      <c r="E1078" s="19">
        <v>1800</v>
      </c>
      <c r="F1078" s="286"/>
      <c r="G1078" s="212"/>
      <c r="H1078" s="216"/>
    </row>
    <row r="1079" spans="1:8" ht="15.75">
      <c r="A1079" s="13">
        <v>937</v>
      </c>
      <c r="B1079" s="39" t="s">
        <v>881</v>
      </c>
      <c r="C1079" s="7" t="s">
        <v>1037</v>
      </c>
      <c r="D1079" s="7" t="s">
        <v>406</v>
      </c>
      <c r="E1079" s="19">
        <v>2000</v>
      </c>
      <c r="F1079" s="286"/>
      <c r="G1079" s="212"/>
      <c r="H1079" s="216"/>
    </row>
    <row r="1080" spans="1:8" ht="15.75">
      <c r="A1080" s="13">
        <v>938</v>
      </c>
      <c r="B1080" s="39" t="s">
        <v>882</v>
      </c>
      <c r="C1080" s="7" t="s">
        <v>1038</v>
      </c>
      <c r="D1080" s="7" t="s">
        <v>406</v>
      </c>
      <c r="E1080" s="19">
        <v>1300</v>
      </c>
      <c r="F1080" s="286"/>
      <c r="G1080" s="212"/>
      <c r="H1080" s="216"/>
    </row>
    <row r="1081" spans="1:8" ht="15.75">
      <c r="A1081" s="13">
        <v>939</v>
      </c>
      <c r="B1081" s="39" t="s">
        <v>883</v>
      </c>
      <c r="C1081" s="7" t="s">
        <v>1039</v>
      </c>
      <c r="D1081" s="7" t="s">
        <v>406</v>
      </c>
      <c r="E1081" s="19">
        <v>2450</v>
      </c>
      <c r="F1081" s="286"/>
      <c r="G1081" s="212"/>
      <c r="H1081" s="216"/>
    </row>
    <row r="1082" spans="1:8" ht="15.75">
      <c r="A1082" s="13">
        <v>940</v>
      </c>
      <c r="B1082" s="39" t="s">
        <v>884</v>
      </c>
      <c r="C1082" s="7" t="s">
        <v>1040</v>
      </c>
      <c r="D1082" s="7" t="s">
        <v>406</v>
      </c>
      <c r="E1082" s="19">
        <v>1500</v>
      </c>
      <c r="F1082" s="286"/>
      <c r="G1082" s="212"/>
      <c r="H1082" s="216"/>
    </row>
    <row r="1083" spans="1:8" s="213" customFormat="1" ht="25.5" customHeight="1">
      <c r="A1083" s="13">
        <v>941</v>
      </c>
      <c r="B1083" s="39" t="s">
        <v>890</v>
      </c>
      <c r="C1083" s="7"/>
      <c r="D1083" s="7" t="s">
        <v>404</v>
      </c>
      <c r="E1083" s="19">
        <v>80000</v>
      </c>
      <c r="F1083" s="208" t="s">
        <v>1190</v>
      </c>
      <c r="G1083" s="216"/>
      <c r="H1083" s="216"/>
    </row>
    <row r="1084" spans="1:8" ht="13.5" customHeight="1">
      <c r="A1084" s="13">
        <v>942</v>
      </c>
      <c r="B1084" s="39" t="s">
        <v>886</v>
      </c>
      <c r="C1084" s="7" t="s">
        <v>874</v>
      </c>
      <c r="D1084" s="7" t="s">
        <v>772</v>
      </c>
      <c r="E1084" s="19">
        <v>3700</v>
      </c>
      <c r="F1084" s="33" t="s">
        <v>887</v>
      </c>
      <c r="G1084" s="212"/>
      <c r="H1084" s="216"/>
    </row>
    <row r="1085" spans="1:8" ht="15.75">
      <c r="A1085" s="13">
        <v>943</v>
      </c>
      <c r="B1085" s="39" t="s">
        <v>935</v>
      </c>
      <c r="C1085" s="7" t="s">
        <v>936</v>
      </c>
      <c r="D1085" s="7" t="s">
        <v>606</v>
      </c>
      <c r="E1085" s="19">
        <v>37000</v>
      </c>
      <c r="F1085" s="286" t="s">
        <v>934</v>
      </c>
      <c r="G1085" s="212"/>
      <c r="H1085" s="216"/>
    </row>
    <row r="1086" spans="1:8" ht="15.75">
      <c r="A1086" s="13">
        <v>944</v>
      </c>
      <c r="B1086" s="39" t="s">
        <v>935</v>
      </c>
      <c r="C1086" s="7" t="s">
        <v>937</v>
      </c>
      <c r="D1086" s="7" t="s">
        <v>606</v>
      </c>
      <c r="E1086" s="19">
        <v>42000</v>
      </c>
      <c r="F1086" s="286"/>
      <c r="G1086" s="212"/>
      <c r="H1086" s="216"/>
    </row>
    <row r="1087" spans="1:8" ht="15.75">
      <c r="A1087" s="13">
        <v>945</v>
      </c>
      <c r="B1087" s="39" t="s">
        <v>935</v>
      </c>
      <c r="C1087" s="7" t="s">
        <v>938</v>
      </c>
      <c r="D1087" s="7" t="s">
        <v>606</v>
      </c>
      <c r="E1087" s="19">
        <v>48000</v>
      </c>
      <c r="F1087" s="286"/>
      <c r="G1087" s="212"/>
      <c r="H1087" s="216"/>
    </row>
    <row r="1088" spans="1:11" ht="15.75">
      <c r="A1088" s="81" t="s">
        <v>301</v>
      </c>
      <c r="B1088" s="112" t="s">
        <v>310</v>
      </c>
      <c r="C1088" s="114"/>
      <c r="D1088" s="114"/>
      <c r="E1088" s="110"/>
      <c r="F1088" s="136"/>
      <c r="G1088" s="212"/>
      <c r="K1088" s="273"/>
    </row>
    <row r="1089" spans="1:10" ht="15.75">
      <c r="A1089" s="13">
        <v>946</v>
      </c>
      <c r="B1089" s="39" t="s">
        <v>877</v>
      </c>
      <c r="C1089" s="7" t="s">
        <v>1135</v>
      </c>
      <c r="D1089" s="7" t="s">
        <v>403</v>
      </c>
      <c r="E1089" s="19">
        <v>1320</v>
      </c>
      <c r="F1089" s="298" t="s">
        <v>914</v>
      </c>
      <c r="G1089" s="212"/>
      <c r="H1089" s="219"/>
      <c r="J1089" s="216"/>
    </row>
    <row r="1090" spans="1:10" ht="15.75">
      <c r="A1090" s="13">
        <v>947</v>
      </c>
      <c r="B1090" s="39" t="s">
        <v>877</v>
      </c>
      <c r="C1090" s="7" t="s">
        <v>1185</v>
      </c>
      <c r="D1090" s="7" t="s">
        <v>403</v>
      </c>
      <c r="E1090" s="19">
        <v>1390</v>
      </c>
      <c r="F1090" s="298"/>
      <c r="G1090" s="212"/>
      <c r="H1090" s="219"/>
      <c r="J1090" s="216"/>
    </row>
    <row r="1091" spans="1:8" ht="15.75" customHeight="1">
      <c r="A1091" s="13">
        <v>948</v>
      </c>
      <c r="B1091" s="39" t="s">
        <v>1414</v>
      </c>
      <c r="C1091" s="7" t="s">
        <v>1135</v>
      </c>
      <c r="D1091" s="7" t="s">
        <v>403</v>
      </c>
      <c r="E1091" s="19">
        <v>1400</v>
      </c>
      <c r="F1091" s="298"/>
      <c r="G1091" s="212"/>
      <c r="H1091" s="216"/>
    </row>
    <row r="1092" spans="1:8" ht="15.75">
      <c r="A1092" s="13">
        <v>949</v>
      </c>
      <c r="B1092" s="39" t="s">
        <v>1414</v>
      </c>
      <c r="C1092" s="7" t="s">
        <v>1185</v>
      </c>
      <c r="D1092" s="7" t="s">
        <v>403</v>
      </c>
      <c r="E1092" s="19">
        <v>1450</v>
      </c>
      <c r="F1092" s="298"/>
      <c r="G1092" s="212"/>
      <c r="H1092" s="216"/>
    </row>
    <row r="1093" spans="1:8" ht="15.75">
      <c r="A1093" s="13">
        <v>950</v>
      </c>
      <c r="B1093" s="39" t="s">
        <v>232</v>
      </c>
      <c r="C1093" s="7" t="s">
        <v>1034</v>
      </c>
      <c r="D1093" s="7" t="s">
        <v>406</v>
      </c>
      <c r="E1093" s="19">
        <v>1980</v>
      </c>
      <c r="F1093" s="286" t="s">
        <v>770</v>
      </c>
      <c r="G1093" s="212"/>
      <c r="H1093" s="216"/>
    </row>
    <row r="1094" spans="1:8" ht="15.75">
      <c r="A1094" s="13">
        <v>951</v>
      </c>
      <c r="B1094" s="39" t="s">
        <v>233</v>
      </c>
      <c r="C1094" s="7" t="s">
        <v>1035</v>
      </c>
      <c r="D1094" s="7" t="s">
        <v>406</v>
      </c>
      <c r="E1094" s="19">
        <v>1760</v>
      </c>
      <c r="F1094" s="286"/>
      <c r="G1094" s="212"/>
      <c r="H1094" s="216"/>
    </row>
    <row r="1095" spans="1:8" s="274" customFormat="1" ht="41.25" customHeight="1">
      <c r="A1095" s="13">
        <v>952</v>
      </c>
      <c r="B1095" s="39" t="s">
        <v>769</v>
      </c>
      <c r="C1095" s="7" t="s">
        <v>1051</v>
      </c>
      <c r="D1095" s="7" t="s">
        <v>406</v>
      </c>
      <c r="E1095" s="19">
        <v>2565</v>
      </c>
      <c r="F1095" s="35" t="s">
        <v>1138</v>
      </c>
      <c r="G1095" s="210"/>
      <c r="H1095" s="216"/>
    </row>
    <row r="1096" spans="1:8" ht="15.75" customHeight="1">
      <c r="A1096" s="13">
        <v>953</v>
      </c>
      <c r="B1096" s="39" t="s">
        <v>458</v>
      </c>
      <c r="C1096" s="7" t="s">
        <v>1035</v>
      </c>
      <c r="D1096" s="7" t="s">
        <v>406</v>
      </c>
      <c r="E1096" s="19">
        <v>1560</v>
      </c>
      <c r="F1096" s="286" t="s">
        <v>1141</v>
      </c>
      <c r="G1096" s="212"/>
      <c r="H1096" s="216"/>
    </row>
    <row r="1097" spans="1:8" s="213" customFormat="1" ht="15.75" customHeight="1">
      <c r="A1097" s="13">
        <v>954</v>
      </c>
      <c r="B1097" s="11" t="s">
        <v>357</v>
      </c>
      <c r="C1097" s="7"/>
      <c r="D1097" s="7" t="s">
        <v>404</v>
      </c>
      <c r="E1097" s="19">
        <v>90000</v>
      </c>
      <c r="F1097" s="286"/>
      <c r="G1097" s="216"/>
      <c r="H1097" s="216"/>
    </row>
    <row r="1098" spans="1:11" ht="15.75">
      <c r="A1098" s="129" t="s">
        <v>302</v>
      </c>
      <c r="B1098" s="126" t="s">
        <v>775</v>
      </c>
      <c r="C1098" s="124"/>
      <c r="D1098" s="130"/>
      <c r="E1098" s="137"/>
      <c r="F1098" s="132"/>
      <c r="H1098" s="8"/>
      <c r="K1098" s="273"/>
    </row>
    <row r="1099" spans="1:8" ht="15.75">
      <c r="A1099" s="13">
        <v>955</v>
      </c>
      <c r="B1099" s="56" t="s">
        <v>25</v>
      </c>
      <c r="C1099" s="7" t="s">
        <v>1135</v>
      </c>
      <c r="D1099" s="7" t="s">
        <v>403</v>
      </c>
      <c r="E1099" s="19">
        <v>1400</v>
      </c>
      <c r="F1099" s="298" t="s">
        <v>914</v>
      </c>
      <c r="H1099" s="216"/>
    </row>
    <row r="1100" spans="1:8" ht="15.75">
      <c r="A1100" s="13">
        <v>956</v>
      </c>
      <c r="B1100" s="48" t="s">
        <v>25</v>
      </c>
      <c r="C1100" s="7" t="s">
        <v>1185</v>
      </c>
      <c r="D1100" s="7" t="s">
        <v>403</v>
      </c>
      <c r="E1100" s="19">
        <v>1450</v>
      </c>
      <c r="F1100" s="298"/>
      <c r="H1100" s="216"/>
    </row>
    <row r="1101" spans="1:8" ht="15.75">
      <c r="A1101" s="13">
        <v>957</v>
      </c>
      <c r="B1101" s="39" t="s">
        <v>485</v>
      </c>
      <c r="C1101" s="7" t="s">
        <v>1135</v>
      </c>
      <c r="D1101" s="7" t="s">
        <v>403</v>
      </c>
      <c r="E1101" s="19">
        <v>1250</v>
      </c>
      <c r="F1101" s="298"/>
      <c r="H1101" s="216"/>
    </row>
    <row r="1102" spans="1:10" ht="13.5" customHeight="1">
      <c r="A1102" s="13">
        <v>958</v>
      </c>
      <c r="B1102" s="39" t="s">
        <v>877</v>
      </c>
      <c r="C1102" s="7" t="s">
        <v>1135</v>
      </c>
      <c r="D1102" s="7" t="s">
        <v>403</v>
      </c>
      <c r="E1102" s="19">
        <v>1320</v>
      </c>
      <c r="F1102" s="298"/>
      <c r="H1102" s="219"/>
      <c r="J1102" s="216"/>
    </row>
    <row r="1103" spans="1:10" ht="15.75">
      <c r="A1103" s="13">
        <v>959</v>
      </c>
      <c r="B1103" s="39" t="s">
        <v>877</v>
      </c>
      <c r="C1103" s="7" t="s">
        <v>1185</v>
      </c>
      <c r="D1103" s="7" t="s">
        <v>403</v>
      </c>
      <c r="E1103" s="19">
        <v>1390</v>
      </c>
      <c r="F1103" s="298"/>
      <c r="H1103" s="219"/>
      <c r="J1103" s="216"/>
    </row>
    <row r="1104" spans="1:8" ht="15.75">
      <c r="A1104" s="13">
        <v>960</v>
      </c>
      <c r="B1104" s="39" t="s">
        <v>1414</v>
      </c>
      <c r="C1104" s="7" t="s">
        <v>1135</v>
      </c>
      <c r="D1104" s="7" t="s">
        <v>403</v>
      </c>
      <c r="E1104" s="19">
        <v>1480</v>
      </c>
      <c r="F1104" s="298"/>
      <c r="H1104" s="216"/>
    </row>
    <row r="1105" spans="1:8" ht="15.75">
      <c r="A1105" s="13">
        <v>961</v>
      </c>
      <c r="B1105" s="39" t="s">
        <v>1414</v>
      </c>
      <c r="C1105" s="7" t="s">
        <v>1185</v>
      </c>
      <c r="D1105" s="7" t="s">
        <v>403</v>
      </c>
      <c r="E1105" s="19">
        <v>1540</v>
      </c>
      <c r="F1105" s="298"/>
      <c r="H1105" s="216"/>
    </row>
    <row r="1106" spans="1:8" ht="15.75">
      <c r="A1106" s="13">
        <v>962</v>
      </c>
      <c r="B1106" s="39" t="s">
        <v>657</v>
      </c>
      <c r="C1106" s="7" t="s">
        <v>777</v>
      </c>
      <c r="D1106" s="7" t="s">
        <v>404</v>
      </c>
      <c r="E1106" s="19">
        <v>80000</v>
      </c>
      <c r="F1106" s="286" t="s">
        <v>1538</v>
      </c>
      <c r="H1106" s="216"/>
    </row>
    <row r="1107" spans="1:8" ht="15.75">
      <c r="A1107" s="13">
        <v>963</v>
      </c>
      <c r="B1107" s="39" t="s">
        <v>1374</v>
      </c>
      <c r="C1107" s="7"/>
      <c r="D1107" s="7" t="s">
        <v>404</v>
      </c>
      <c r="E1107" s="19">
        <v>230000</v>
      </c>
      <c r="F1107" s="286"/>
      <c r="H1107" s="216"/>
    </row>
    <row r="1108" spans="1:8" ht="15.75">
      <c r="A1108" s="13">
        <v>964</v>
      </c>
      <c r="B1108" s="39" t="s">
        <v>1375</v>
      </c>
      <c r="C1108" s="7"/>
      <c r="D1108" s="7" t="s">
        <v>404</v>
      </c>
      <c r="E1108" s="19">
        <v>220000</v>
      </c>
      <c r="F1108" s="286"/>
      <c r="H1108" s="216"/>
    </row>
    <row r="1109" spans="1:8" ht="15.75">
      <c r="A1109" s="13">
        <v>965</v>
      </c>
      <c r="B1109" s="11" t="s">
        <v>778</v>
      </c>
      <c r="C1109" s="7" t="s">
        <v>888</v>
      </c>
      <c r="D1109" s="7" t="s">
        <v>406</v>
      </c>
      <c r="E1109" s="19">
        <v>3550</v>
      </c>
      <c r="F1109" s="286" t="s">
        <v>776</v>
      </c>
      <c r="H1109" s="216"/>
    </row>
    <row r="1110" spans="1:8" ht="15.75">
      <c r="A1110" s="13">
        <v>966</v>
      </c>
      <c r="B1110" s="11" t="s">
        <v>779</v>
      </c>
      <c r="C1110" s="7" t="s">
        <v>874</v>
      </c>
      <c r="D1110" s="7" t="s">
        <v>406</v>
      </c>
      <c r="E1110" s="19">
        <v>4100</v>
      </c>
      <c r="F1110" s="286"/>
      <c r="H1110" s="216"/>
    </row>
    <row r="1111" spans="1:11" ht="15.75">
      <c r="A1111" s="13">
        <v>967</v>
      </c>
      <c r="B1111" s="39" t="s">
        <v>1173</v>
      </c>
      <c r="C1111" s="7" t="s">
        <v>780</v>
      </c>
      <c r="D1111" s="7" t="s">
        <v>406</v>
      </c>
      <c r="E1111" s="19">
        <v>1950</v>
      </c>
      <c r="F1111" s="286"/>
      <c r="K1111" s="273"/>
    </row>
    <row r="1112" spans="1:8" ht="15.75">
      <c r="A1112" s="13">
        <v>968</v>
      </c>
      <c r="B1112" s="39" t="s">
        <v>1174</v>
      </c>
      <c r="C1112" s="7" t="s">
        <v>780</v>
      </c>
      <c r="D1112" s="7" t="s">
        <v>406</v>
      </c>
      <c r="E1112" s="19">
        <v>2550</v>
      </c>
      <c r="F1112" s="286"/>
      <c r="H1112" s="216"/>
    </row>
    <row r="1113" spans="1:11" ht="15.75">
      <c r="A1113" s="129" t="s">
        <v>127</v>
      </c>
      <c r="B1113" s="126" t="s">
        <v>863</v>
      </c>
      <c r="C1113" s="124"/>
      <c r="D1113" s="130"/>
      <c r="E1113" s="137"/>
      <c r="F1113" s="132"/>
      <c r="H1113" s="216"/>
      <c r="K1113" s="273"/>
    </row>
    <row r="1114" spans="1:8" ht="15.75">
      <c r="A1114" s="13">
        <v>969</v>
      </c>
      <c r="B1114" s="11" t="s">
        <v>80</v>
      </c>
      <c r="C1114" s="7" t="s">
        <v>1135</v>
      </c>
      <c r="D1114" s="7" t="s">
        <v>403</v>
      </c>
      <c r="E1114" s="19">
        <v>1370</v>
      </c>
      <c r="F1114" s="286" t="s">
        <v>871</v>
      </c>
      <c r="H1114" s="216"/>
    </row>
    <row r="1115" spans="1:8" ht="15.75">
      <c r="A1115" s="13">
        <v>970</v>
      </c>
      <c r="B1115" s="39" t="s">
        <v>877</v>
      </c>
      <c r="C1115" s="7" t="s">
        <v>1135</v>
      </c>
      <c r="D1115" s="7" t="s">
        <v>403</v>
      </c>
      <c r="E1115" s="19">
        <v>1370</v>
      </c>
      <c r="F1115" s="286"/>
      <c r="H1115" s="216"/>
    </row>
    <row r="1116" spans="1:8" ht="15.75">
      <c r="A1116" s="13">
        <v>971</v>
      </c>
      <c r="B1116" s="39" t="s">
        <v>877</v>
      </c>
      <c r="C1116" s="7" t="s">
        <v>1185</v>
      </c>
      <c r="D1116" s="7" t="s">
        <v>403</v>
      </c>
      <c r="E1116" s="19">
        <v>1420</v>
      </c>
      <c r="F1116" s="286"/>
      <c r="H1116" s="216"/>
    </row>
    <row r="1117" spans="1:8" ht="15.75">
      <c r="A1117" s="13">
        <v>972</v>
      </c>
      <c r="B1117" s="11" t="s">
        <v>243</v>
      </c>
      <c r="C1117" s="7"/>
      <c r="D1117" s="7" t="s">
        <v>403</v>
      </c>
      <c r="E1117" s="19">
        <v>5000</v>
      </c>
      <c r="F1117" s="286"/>
      <c r="H1117" s="216"/>
    </row>
    <row r="1118" spans="1:8" ht="28.5" customHeight="1">
      <c r="A1118" s="13">
        <v>973</v>
      </c>
      <c r="B1118" s="11" t="s">
        <v>1658</v>
      </c>
      <c r="C1118" s="33" t="s">
        <v>1188</v>
      </c>
      <c r="D1118" s="7" t="s">
        <v>404</v>
      </c>
      <c r="E1118" s="19">
        <v>80000</v>
      </c>
      <c r="F1118" s="286"/>
      <c r="H1118" s="216"/>
    </row>
    <row r="1119" spans="1:8" ht="15.75">
      <c r="A1119" s="13">
        <v>974</v>
      </c>
      <c r="B1119" s="11" t="s">
        <v>233</v>
      </c>
      <c r="C1119" s="7" t="s">
        <v>1035</v>
      </c>
      <c r="D1119" s="7" t="s">
        <v>406</v>
      </c>
      <c r="E1119" s="19">
        <v>2200</v>
      </c>
      <c r="F1119" s="286"/>
      <c r="H1119" s="216"/>
    </row>
    <row r="1120" spans="1:8" ht="15.75">
      <c r="A1120" s="13">
        <v>975</v>
      </c>
      <c r="B1120" s="11" t="s">
        <v>469</v>
      </c>
      <c r="C1120" s="7" t="s">
        <v>1037</v>
      </c>
      <c r="D1120" s="7" t="s">
        <v>406</v>
      </c>
      <c r="E1120" s="19">
        <v>2500</v>
      </c>
      <c r="F1120" s="286"/>
      <c r="H1120" s="216"/>
    </row>
    <row r="1121" spans="1:8" ht="15.75">
      <c r="A1121" s="13">
        <v>976</v>
      </c>
      <c r="B1121" s="11" t="s">
        <v>864</v>
      </c>
      <c r="C1121" s="7"/>
      <c r="D1121" s="7" t="s">
        <v>606</v>
      </c>
      <c r="E1121" s="19">
        <v>36000</v>
      </c>
      <c r="F1121" s="286"/>
      <c r="H1121" s="216"/>
    </row>
    <row r="1122" spans="1:8" ht="15.75">
      <c r="A1122" s="13">
        <v>977</v>
      </c>
      <c r="B1122" s="11" t="s">
        <v>865</v>
      </c>
      <c r="C1122" s="7"/>
      <c r="D1122" s="7" t="s">
        <v>606</v>
      </c>
      <c r="E1122" s="19">
        <v>42000</v>
      </c>
      <c r="F1122" s="286"/>
      <c r="H1122" s="216"/>
    </row>
    <row r="1123" spans="1:8" ht="12.75" customHeight="1">
      <c r="A1123" s="13">
        <v>978</v>
      </c>
      <c r="B1123" s="11" t="s">
        <v>866</v>
      </c>
      <c r="C1123" s="7"/>
      <c r="D1123" s="7" t="s">
        <v>606</v>
      </c>
      <c r="E1123" s="19">
        <v>48000</v>
      </c>
      <c r="F1123" s="286"/>
      <c r="H1123" s="216"/>
    </row>
    <row r="1124" spans="1:11" ht="13.5" customHeight="1">
      <c r="A1124" s="13">
        <v>979</v>
      </c>
      <c r="B1124" s="11" t="s">
        <v>1610</v>
      </c>
      <c r="C1124" s="7"/>
      <c r="D1124" s="7" t="s">
        <v>8</v>
      </c>
      <c r="E1124" s="19">
        <v>2200000</v>
      </c>
      <c r="F1124" s="286"/>
      <c r="K1124" s="273"/>
    </row>
    <row r="1125" spans="1:8" ht="15.75">
      <c r="A1125" s="13">
        <v>980</v>
      </c>
      <c r="B1125" s="11" t="s">
        <v>1611</v>
      </c>
      <c r="C1125" s="7"/>
      <c r="D1125" s="7" t="s">
        <v>8</v>
      </c>
      <c r="E1125" s="19">
        <v>2300000</v>
      </c>
      <c r="F1125" s="286"/>
      <c r="H1125" s="216"/>
    </row>
    <row r="1126" spans="1:11" ht="15.75">
      <c r="A1126" s="129" t="s">
        <v>873</v>
      </c>
      <c r="B1126" s="126" t="s">
        <v>1460</v>
      </c>
      <c r="C1126" s="124"/>
      <c r="D1126" s="130"/>
      <c r="E1126" s="137"/>
      <c r="F1126" s="132"/>
      <c r="H1126" s="216"/>
      <c r="K1126" s="273"/>
    </row>
    <row r="1127" spans="1:8" ht="15.75">
      <c r="A1127" s="13">
        <v>981</v>
      </c>
      <c r="B1127" s="56" t="s">
        <v>25</v>
      </c>
      <c r="C1127" s="7" t="s">
        <v>1135</v>
      </c>
      <c r="D1127" s="7" t="s">
        <v>403</v>
      </c>
      <c r="E1127" s="19">
        <v>1300</v>
      </c>
      <c r="F1127" s="286" t="s">
        <v>876</v>
      </c>
      <c r="H1127" s="216"/>
    </row>
    <row r="1128" spans="1:8" ht="15.75">
      <c r="A1128" s="13">
        <v>982</v>
      </c>
      <c r="B1128" s="39" t="s">
        <v>485</v>
      </c>
      <c r="C1128" s="7" t="s">
        <v>1135</v>
      </c>
      <c r="D1128" s="7" t="s">
        <v>403</v>
      </c>
      <c r="E1128" s="19">
        <v>1250</v>
      </c>
      <c r="F1128" s="286"/>
      <c r="H1128" s="216"/>
    </row>
    <row r="1129" spans="1:10" ht="15.75">
      <c r="A1129" s="13">
        <v>983</v>
      </c>
      <c r="B1129" s="39" t="s">
        <v>877</v>
      </c>
      <c r="C1129" s="7" t="s">
        <v>1135</v>
      </c>
      <c r="D1129" s="7" t="s">
        <v>403</v>
      </c>
      <c r="E1129" s="19">
        <v>1300</v>
      </c>
      <c r="F1129" s="286" t="s">
        <v>914</v>
      </c>
      <c r="H1129" s="219"/>
      <c r="J1129" s="216"/>
    </row>
    <row r="1130" spans="1:10" ht="15.75">
      <c r="A1130" s="13">
        <v>984</v>
      </c>
      <c r="B1130" s="39" t="s">
        <v>877</v>
      </c>
      <c r="C1130" s="7" t="s">
        <v>1185</v>
      </c>
      <c r="D1130" s="7" t="s">
        <v>403</v>
      </c>
      <c r="E1130" s="19">
        <v>1370</v>
      </c>
      <c r="F1130" s="286"/>
      <c r="H1130" s="219"/>
      <c r="J1130" s="216"/>
    </row>
    <row r="1131" spans="1:8" ht="15.75" customHeight="1">
      <c r="A1131" s="13">
        <v>985</v>
      </c>
      <c r="B1131" s="39" t="s">
        <v>890</v>
      </c>
      <c r="C1131" s="7" t="s">
        <v>777</v>
      </c>
      <c r="D1131" s="7" t="s">
        <v>404</v>
      </c>
      <c r="E1131" s="19">
        <v>80000</v>
      </c>
      <c r="F1131" s="294" t="s">
        <v>1189</v>
      </c>
      <c r="H1131" s="216"/>
    </row>
    <row r="1132" spans="1:8" ht="15.75">
      <c r="A1132" s="13">
        <v>986</v>
      </c>
      <c r="B1132" s="39" t="s">
        <v>626</v>
      </c>
      <c r="C1132" s="7"/>
      <c r="D1132" s="7" t="s">
        <v>404</v>
      </c>
      <c r="E1132" s="19">
        <v>190000</v>
      </c>
      <c r="F1132" s="294"/>
      <c r="H1132" s="216"/>
    </row>
    <row r="1133" spans="1:8" ht="15.75">
      <c r="A1133" s="13">
        <v>987</v>
      </c>
      <c r="B1133" s="11" t="s">
        <v>779</v>
      </c>
      <c r="C1133" s="7" t="s">
        <v>874</v>
      </c>
      <c r="D1133" s="7" t="s">
        <v>406</v>
      </c>
      <c r="E1133" s="19">
        <v>4000</v>
      </c>
      <c r="F1133" s="33" t="s">
        <v>875</v>
      </c>
      <c r="H1133" s="216"/>
    </row>
    <row r="1134" spans="1:8" ht="15.75">
      <c r="A1134" s="13">
        <v>988</v>
      </c>
      <c r="B1134" s="39" t="s">
        <v>1184</v>
      </c>
      <c r="C1134" s="7" t="s">
        <v>1035</v>
      </c>
      <c r="D1134" s="7" t="s">
        <v>406</v>
      </c>
      <c r="E1134" s="19">
        <v>1750</v>
      </c>
      <c r="F1134" s="286" t="s">
        <v>912</v>
      </c>
      <c r="H1134" s="216"/>
    </row>
    <row r="1135" spans="1:6" ht="15.75">
      <c r="A1135" s="13">
        <v>989</v>
      </c>
      <c r="B1135" s="39" t="s">
        <v>1176</v>
      </c>
      <c r="C1135" s="7" t="s">
        <v>1034</v>
      </c>
      <c r="D1135" s="7" t="s">
        <v>406</v>
      </c>
      <c r="E1135" s="19">
        <v>1900</v>
      </c>
      <c r="F1135" s="286"/>
    </row>
    <row r="1136" spans="1:6" ht="15.75">
      <c r="A1136" s="13">
        <v>990</v>
      </c>
      <c r="B1136" s="39" t="s">
        <v>469</v>
      </c>
      <c r="C1136" s="7" t="s">
        <v>1037</v>
      </c>
      <c r="D1136" s="7" t="s">
        <v>406</v>
      </c>
      <c r="E1136" s="19">
        <v>2350</v>
      </c>
      <c r="F1136" s="286"/>
    </row>
    <row r="1137" spans="1:6" ht="15.75">
      <c r="A1137" s="13">
        <v>991</v>
      </c>
      <c r="B1137" s="39" t="s">
        <v>470</v>
      </c>
      <c r="C1137" s="41" t="s">
        <v>1038</v>
      </c>
      <c r="D1137" s="7" t="s">
        <v>406</v>
      </c>
      <c r="E1137" s="19">
        <v>1550</v>
      </c>
      <c r="F1137" s="286"/>
    </row>
    <row r="1138" spans="1:6" ht="15.75">
      <c r="A1138" s="161">
        <v>992</v>
      </c>
      <c r="B1138" s="162" t="s">
        <v>468</v>
      </c>
      <c r="C1138" s="73" t="s">
        <v>1040</v>
      </c>
      <c r="D1138" s="71" t="s">
        <v>406</v>
      </c>
      <c r="E1138" s="72">
        <v>1650</v>
      </c>
      <c r="F1138" s="297"/>
    </row>
    <row r="1139" spans="1:6" ht="15.75">
      <c r="A1139" s="275"/>
      <c r="B1139" s="50"/>
      <c r="C1139" s="54"/>
      <c r="D1139" s="3"/>
      <c r="E1139" s="21"/>
      <c r="F1139" s="36"/>
    </row>
    <row r="1140" spans="1:6" ht="15.75">
      <c r="A1140" s="275"/>
      <c r="B1140" s="50"/>
      <c r="C1140" s="54"/>
      <c r="D1140" s="3"/>
      <c r="E1140" s="21"/>
      <c r="F1140" s="36"/>
    </row>
    <row r="1141" spans="1:6" ht="15.75">
      <c r="A1141" s="275"/>
      <c r="B1141" s="50"/>
      <c r="C1141" s="54"/>
      <c r="D1141" s="3"/>
      <c r="E1141" s="21"/>
      <c r="F1141" s="36"/>
    </row>
    <row r="1142" spans="1:6" ht="15.75">
      <c r="A1142" s="275"/>
      <c r="B1142" s="50"/>
      <c r="C1142" s="54"/>
      <c r="D1142" s="3"/>
      <c r="E1142" s="21"/>
      <c r="F1142" s="36"/>
    </row>
    <row r="1143" spans="1:6" ht="15.75">
      <c r="A1143" s="275"/>
      <c r="B1143" s="50"/>
      <c r="C1143" s="54"/>
      <c r="D1143" s="3"/>
      <c r="E1143" s="21"/>
      <c r="F1143" s="36"/>
    </row>
    <row r="1144" spans="1:6" ht="15.75">
      <c r="A1144" s="275"/>
      <c r="B1144" s="50"/>
      <c r="C1144" s="54"/>
      <c r="D1144" s="3"/>
      <c r="E1144" s="21"/>
      <c r="F1144" s="36">
        <v>-29</v>
      </c>
    </row>
    <row r="1145" spans="1:6" ht="15.75">
      <c r="A1145" s="275"/>
      <c r="B1145" s="50"/>
      <c r="C1145" s="54"/>
      <c r="D1145" s="3"/>
      <c r="E1145" s="21"/>
      <c r="F1145" s="36"/>
    </row>
    <row r="1146" spans="1:6" ht="15.75">
      <c r="A1146" s="275"/>
      <c r="B1146" s="50"/>
      <c r="C1146" s="54"/>
      <c r="D1146" s="3"/>
      <c r="E1146" s="21"/>
      <c r="F1146" s="36"/>
    </row>
    <row r="1147" spans="1:6" ht="15.75">
      <c r="A1147" s="275"/>
      <c r="B1147" s="50"/>
      <c r="C1147" s="54"/>
      <c r="D1147" s="3"/>
      <c r="E1147" s="21"/>
      <c r="F1147" s="36"/>
    </row>
    <row r="1148" spans="1:6" ht="15.75">
      <c r="A1148" s="275"/>
      <c r="B1148" s="50"/>
      <c r="C1148" s="54"/>
      <c r="D1148" s="3"/>
      <c r="E1148" s="21"/>
      <c r="F1148" s="36"/>
    </row>
    <row r="1149" spans="1:6" ht="15.75">
      <c r="A1149" s="275"/>
      <c r="B1149" s="50"/>
      <c r="C1149" s="54"/>
      <c r="D1149" s="3"/>
      <c r="E1149" s="21"/>
      <c r="F1149" s="36"/>
    </row>
    <row r="1150" spans="1:11" s="109" customFormat="1" ht="15.75">
      <c r="A1150" s="275"/>
      <c r="B1150" s="50"/>
      <c r="C1150" s="54"/>
      <c r="D1150" s="3"/>
      <c r="E1150" s="21"/>
      <c r="F1150" s="36"/>
      <c r="H1150" s="212"/>
      <c r="I1150" s="272"/>
      <c r="J1150" s="272"/>
      <c r="K1150" s="272"/>
    </row>
    <row r="1151" spans="1:11" s="109" customFormat="1" ht="15.75">
      <c r="A1151" s="275"/>
      <c r="B1151" s="50"/>
      <c r="C1151" s="54"/>
      <c r="D1151" s="3"/>
      <c r="E1151" s="21"/>
      <c r="F1151" s="37"/>
      <c r="H1151" s="212"/>
      <c r="I1151" s="272"/>
      <c r="J1151" s="272"/>
      <c r="K1151" s="272"/>
    </row>
    <row r="1152" spans="1:11" s="109" customFormat="1" ht="15.75">
      <c r="A1152" s="275"/>
      <c r="B1152" s="50"/>
      <c r="C1152" s="54"/>
      <c r="D1152" s="3"/>
      <c r="E1152" s="21"/>
      <c r="F1152" s="37"/>
      <c r="H1152" s="212"/>
      <c r="I1152" s="272"/>
      <c r="J1152" s="272"/>
      <c r="K1152" s="272"/>
    </row>
    <row r="1153" spans="1:11" s="109" customFormat="1" ht="15.75">
      <c r="A1153" s="275"/>
      <c r="B1153" s="50"/>
      <c r="C1153" s="54"/>
      <c r="D1153" s="3"/>
      <c r="E1153" s="21"/>
      <c r="F1153" s="275"/>
      <c r="H1153" s="212"/>
      <c r="I1153" s="272"/>
      <c r="J1153" s="272"/>
      <c r="K1153" s="272"/>
    </row>
    <row r="1154" spans="1:11" s="109" customFormat="1" ht="15.75">
      <c r="A1154" s="275"/>
      <c r="B1154" s="50"/>
      <c r="C1154" s="54"/>
      <c r="D1154" s="3"/>
      <c r="E1154" s="21"/>
      <c r="F1154" s="275"/>
      <c r="H1154" s="212"/>
      <c r="I1154" s="272"/>
      <c r="J1154" s="272"/>
      <c r="K1154" s="272"/>
    </row>
    <row r="1155" spans="1:11" s="109" customFormat="1" ht="15.75">
      <c r="A1155" s="275"/>
      <c r="B1155" s="50"/>
      <c r="C1155" s="54"/>
      <c r="D1155" s="3"/>
      <c r="E1155" s="21"/>
      <c r="F1155" s="275"/>
      <c r="H1155" s="212"/>
      <c r="I1155" s="272"/>
      <c r="J1155" s="272"/>
      <c r="K1155" s="272"/>
    </row>
    <row r="1156" spans="1:11" s="109" customFormat="1" ht="15.75">
      <c r="A1156" s="275"/>
      <c r="B1156" s="50"/>
      <c r="C1156" s="54"/>
      <c r="D1156" s="3"/>
      <c r="E1156" s="21"/>
      <c r="F1156" s="275"/>
      <c r="H1156" s="212"/>
      <c r="I1156" s="272"/>
      <c r="J1156" s="272"/>
      <c r="K1156" s="272"/>
    </row>
    <row r="1157" spans="1:11" s="109" customFormat="1" ht="15.75">
      <c r="A1157" s="275"/>
      <c r="B1157" s="50"/>
      <c r="C1157" s="54"/>
      <c r="D1157" s="3"/>
      <c r="E1157" s="21"/>
      <c r="F1157" s="275"/>
      <c r="H1157" s="212"/>
      <c r="I1157" s="272"/>
      <c r="J1157" s="272"/>
      <c r="K1157" s="272"/>
    </row>
    <row r="1158" spans="1:11" s="109" customFormat="1" ht="15.75">
      <c r="A1158" s="275"/>
      <c r="B1158" s="50"/>
      <c r="C1158" s="54"/>
      <c r="D1158" s="3"/>
      <c r="E1158" s="21"/>
      <c r="F1158" s="275"/>
      <c r="H1158" s="212"/>
      <c r="I1158" s="272"/>
      <c r="J1158" s="272"/>
      <c r="K1158" s="272"/>
    </row>
    <row r="1159" spans="1:11" s="109" customFormat="1" ht="15.75">
      <c r="A1159" s="275"/>
      <c r="B1159" s="50"/>
      <c r="C1159" s="54"/>
      <c r="D1159" s="3"/>
      <c r="E1159" s="21"/>
      <c r="F1159" s="275"/>
      <c r="H1159" s="212"/>
      <c r="I1159" s="272"/>
      <c r="J1159" s="272"/>
      <c r="K1159" s="272"/>
    </row>
    <row r="1160" spans="1:11" s="109" customFormat="1" ht="15.75">
      <c r="A1160" s="275"/>
      <c r="B1160" s="50"/>
      <c r="C1160" s="54"/>
      <c r="D1160" s="3"/>
      <c r="E1160" s="21"/>
      <c r="F1160" s="275"/>
      <c r="H1160" s="212"/>
      <c r="I1160" s="272"/>
      <c r="J1160" s="272"/>
      <c r="K1160" s="272"/>
    </row>
    <row r="1161" spans="1:11" s="109" customFormat="1" ht="15.75">
      <c r="A1161" s="275"/>
      <c r="B1161" s="50"/>
      <c r="C1161" s="54"/>
      <c r="D1161" s="3"/>
      <c r="E1161" s="21"/>
      <c r="F1161" s="275"/>
      <c r="H1161" s="212"/>
      <c r="I1161" s="272"/>
      <c r="J1161" s="272"/>
      <c r="K1161" s="272"/>
    </row>
    <row r="1162" spans="1:11" s="109" customFormat="1" ht="15.75">
      <c r="A1162" s="275"/>
      <c r="B1162" s="50"/>
      <c r="C1162" s="54"/>
      <c r="D1162" s="3"/>
      <c r="E1162" s="21"/>
      <c r="F1162" s="275"/>
      <c r="H1162" s="212"/>
      <c r="I1162" s="272"/>
      <c r="J1162" s="272"/>
      <c r="K1162" s="272"/>
    </row>
    <row r="1163" spans="1:11" s="109" customFormat="1" ht="15.75">
      <c r="A1163" s="275"/>
      <c r="B1163" s="50"/>
      <c r="C1163" s="54"/>
      <c r="D1163" s="3"/>
      <c r="E1163" s="21"/>
      <c r="F1163" s="275"/>
      <c r="H1163" s="212"/>
      <c r="I1163" s="272"/>
      <c r="J1163" s="272"/>
      <c r="K1163" s="272"/>
    </row>
    <row r="1164" spans="1:11" s="109" customFormat="1" ht="15.75">
      <c r="A1164" s="275"/>
      <c r="B1164" s="50"/>
      <c r="C1164" s="54"/>
      <c r="D1164" s="3"/>
      <c r="E1164" s="21"/>
      <c r="F1164" s="275"/>
      <c r="H1164" s="212"/>
      <c r="I1164" s="272"/>
      <c r="J1164" s="272"/>
      <c r="K1164" s="272"/>
    </row>
    <row r="1165" spans="1:11" s="109" customFormat="1" ht="15.75">
      <c r="A1165" s="275"/>
      <c r="B1165" s="50"/>
      <c r="C1165" s="54"/>
      <c r="D1165" s="3"/>
      <c r="E1165" s="21"/>
      <c r="F1165" s="275"/>
      <c r="H1165" s="212"/>
      <c r="I1165" s="272"/>
      <c r="J1165" s="272"/>
      <c r="K1165" s="272"/>
    </row>
    <row r="1166" spans="1:11" s="109" customFormat="1" ht="15.75">
      <c r="A1166" s="275"/>
      <c r="B1166" s="50"/>
      <c r="C1166" s="54"/>
      <c r="D1166" s="3"/>
      <c r="E1166" s="21"/>
      <c r="F1166" s="275"/>
      <c r="H1166" s="212"/>
      <c r="I1166" s="272"/>
      <c r="J1166" s="272"/>
      <c r="K1166" s="272"/>
    </row>
    <row r="1167" spans="1:11" s="109" customFormat="1" ht="15.75">
      <c r="A1167" s="275"/>
      <c r="B1167" s="50"/>
      <c r="C1167" s="54"/>
      <c r="D1167" s="3"/>
      <c r="E1167" s="21"/>
      <c r="F1167" s="275"/>
      <c r="H1167" s="212"/>
      <c r="I1167" s="272"/>
      <c r="J1167" s="272"/>
      <c r="K1167" s="272"/>
    </row>
    <row r="1168" spans="1:11" s="109" customFormat="1" ht="15.75">
      <c r="A1168" s="275"/>
      <c r="B1168" s="50"/>
      <c r="C1168" s="54"/>
      <c r="D1168" s="3"/>
      <c r="E1168" s="21"/>
      <c r="F1168" s="275"/>
      <c r="H1168" s="212"/>
      <c r="I1168" s="272"/>
      <c r="J1168" s="272"/>
      <c r="K1168" s="272"/>
    </row>
    <row r="1169" spans="1:11" s="109" customFormat="1" ht="15.75">
      <c r="A1169" s="275"/>
      <c r="B1169" s="50"/>
      <c r="C1169" s="54"/>
      <c r="D1169" s="3"/>
      <c r="E1169" s="21"/>
      <c r="F1169" s="275"/>
      <c r="H1169" s="212"/>
      <c r="I1169" s="272"/>
      <c r="J1169" s="272"/>
      <c r="K1169" s="272"/>
    </row>
    <row r="1170" spans="1:11" s="109" customFormat="1" ht="15.75">
      <c r="A1170" s="275"/>
      <c r="B1170" s="50"/>
      <c r="C1170" s="54"/>
      <c r="D1170" s="3"/>
      <c r="E1170" s="21"/>
      <c r="F1170" s="275"/>
      <c r="H1170" s="212"/>
      <c r="I1170" s="272"/>
      <c r="J1170" s="272"/>
      <c r="K1170" s="272"/>
    </row>
    <row r="1171" spans="1:11" s="109" customFormat="1" ht="15.75">
      <c r="A1171" s="275"/>
      <c r="B1171" s="50"/>
      <c r="C1171" s="54"/>
      <c r="D1171" s="3"/>
      <c r="E1171" s="21"/>
      <c r="F1171" s="275"/>
      <c r="H1171" s="212"/>
      <c r="I1171" s="272"/>
      <c r="J1171" s="272"/>
      <c r="K1171" s="272"/>
    </row>
    <row r="1172" spans="1:11" s="109" customFormat="1" ht="15.75">
      <c r="A1172" s="275"/>
      <c r="B1172" s="50"/>
      <c r="C1172" s="54"/>
      <c r="D1172" s="3"/>
      <c r="E1172" s="21"/>
      <c r="F1172" s="275"/>
      <c r="H1172" s="212"/>
      <c r="I1172" s="272"/>
      <c r="J1172" s="272"/>
      <c r="K1172" s="272"/>
    </row>
    <row r="1173" spans="1:11" s="109" customFormat="1" ht="15.75">
      <c r="A1173" s="275"/>
      <c r="B1173" s="50"/>
      <c r="C1173" s="54"/>
      <c r="D1173" s="3"/>
      <c r="E1173" s="21"/>
      <c r="F1173" s="275"/>
      <c r="H1173" s="212"/>
      <c r="I1173" s="272"/>
      <c r="J1173" s="272"/>
      <c r="K1173" s="272"/>
    </row>
    <row r="1174" spans="1:11" s="109" customFormat="1" ht="15.75">
      <c r="A1174" s="275"/>
      <c r="B1174" s="50"/>
      <c r="C1174" s="54"/>
      <c r="D1174" s="3"/>
      <c r="E1174" s="21"/>
      <c r="F1174" s="275"/>
      <c r="H1174" s="212"/>
      <c r="I1174" s="272"/>
      <c r="J1174" s="272"/>
      <c r="K1174" s="272"/>
    </row>
    <row r="1175" spans="1:11" s="109" customFormat="1" ht="15.75">
      <c r="A1175" s="275"/>
      <c r="B1175" s="50"/>
      <c r="C1175" s="54"/>
      <c r="D1175" s="3"/>
      <c r="E1175" s="21"/>
      <c r="F1175" s="275"/>
      <c r="H1175" s="212"/>
      <c r="I1175" s="272"/>
      <c r="J1175" s="272"/>
      <c r="K1175" s="272"/>
    </row>
    <row r="1176" spans="1:5" ht="15.75">
      <c r="A1176" s="275"/>
      <c r="B1176" s="50"/>
      <c r="C1176" s="54"/>
      <c r="D1176" s="3"/>
      <c r="E1176" s="21"/>
    </row>
    <row r="1177" spans="1:5" ht="15.75">
      <c r="A1177" s="275"/>
      <c r="B1177" s="50"/>
      <c r="C1177" s="54"/>
      <c r="D1177" s="3"/>
      <c r="E1177" s="21"/>
    </row>
  </sheetData>
  <sheetProtection/>
  <autoFilter ref="A7:F1138"/>
  <mergeCells count="241">
    <mergeCell ref="B300:E300"/>
    <mergeCell ref="B241:C241"/>
    <mergeCell ref="B248:C248"/>
    <mergeCell ref="B251:C251"/>
    <mergeCell ref="B252:C252"/>
    <mergeCell ref="B253:C253"/>
    <mergeCell ref="B244:C244"/>
    <mergeCell ref="B299:F299"/>
    <mergeCell ref="F261:F281"/>
    <mergeCell ref="B262:B264"/>
    <mergeCell ref="B279:B281"/>
    <mergeCell ref="F283:F289"/>
    <mergeCell ref="B240:F240"/>
    <mergeCell ref="B247:F247"/>
    <mergeCell ref="B297:C297"/>
    <mergeCell ref="A1:F1"/>
    <mergeCell ref="A2:F2"/>
    <mergeCell ref="A3:F3"/>
    <mergeCell ref="A4:F4"/>
    <mergeCell ref="A5:A6"/>
    <mergeCell ref="B5:B6"/>
    <mergeCell ref="C5:C6"/>
    <mergeCell ref="D5:D6"/>
    <mergeCell ref="E5:E6"/>
    <mergeCell ref="F5:F6"/>
    <mergeCell ref="B8:F8"/>
    <mergeCell ref="F9:F10"/>
    <mergeCell ref="F11:F14"/>
    <mergeCell ref="F15:F16"/>
    <mergeCell ref="B22:F22"/>
    <mergeCell ref="F23:F24"/>
    <mergeCell ref="B26:F26"/>
    <mergeCell ref="F28:F33"/>
    <mergeCell ref="F42:F49"/>
    <mergeCell ref="F34:F41"/>
    <mergeCell ref="B52:C52"/>
    <mergeCell ref="F55:F62"/>
    <mergeCell ref="F102:F118"/>
    <mergeCell ref="F119:F131"/>
    <mergeCell ref="F72:F79"/>
    <mergeCell ref="F65:F71"/>
    <mergeCell ref="F81:F85"/>
    <mergeCell ref="F87:F89"/>
    <mergeCell ref="F91:F97"/>
    <mergeCell ref="F236:F238"/>
    <mergeCell ref="F132:F145"/>
    <mergeCell ref="F147:F156"/>
    <mergeCell ref="B168:F168"/>
    <mergeCell ref="B172:E172"/>
    <mergeCell ref="F172:F194"/>
    <mergeCell ref="B179:C179"/>
    <mergeCell ref="F158:F167"/>
    <mergeCell ref="B245:C245"/>
    <mergeCell ref="B246:C246"/>
    <mergeCell ref="B255:C255"/>
    <mergeCell ref="B242:C242"/>
    <mergeCell ref="B243:C243"/>
    <mergeCell ref="F197:F199"/>
    <mergeCell ref="F201:F205"/>
    <mergeCell ref="F209:F214"/>
    <mergeCell ref="F215:F234"/>
    <mergeCell ref="C236:C238"/>
    <mergeCell ref="B284:C284"/>
    <mergeCell ref="B309:C309"/>
    <mergeCell ref="B304:C304"/>
    <mergeCell ref="B239:F239"/>
    <mergeCell ref="F241:F246"/>
    <mergeCell ref="B250:C250"/>
    <mergeCell ref="B249:C249"/>
    <mergeCell ref="F248:F259"/>
    <mergeCell ref="B254:C254"/>
    <mergeCell ref="B256:C256"/>
    <mergeCell ref="B257:C257"/>
    <mergeCell ref="B258:C258"/>
    <mergeCell ref="B259:C259"/>
    <mergeCell ref="B283:C283"/>
    <mergeCell ref="B265:B267"/>
    <mergeCell ref="B269:B271"/>
    <mergeCell ref="B272:B274"/>
    <mergeCell ref="B276:B278"/>
    <mergeCell ref="B260:F260"/>
    <mergeCell ref="B282:F282"/>
    <mergeCell ref="B286:C286"/>
    <mergeCell ref="B288:C288"/>
    <mergeCell ref="B289:C289"/>
    <mergeCell ref="B307:C307"/>
    <mergeCell ref="B308:C308"/>
    <mergeCell ref="B292:C292"/>
    <mergeCell ref="B293:C293"/>
    <mergeCell ref="B295:C295"/>
    <mergeCell ref="B298:C298"/>
    <mergeCell ref="B301:C301"/>
    <mergeCell ref="B302:C302"/>
    <mergeCell ref="B323:B325"/>
    <mergeCell ref="F323:F325"/>
    <mergeCell ref="B326:F326"/>
    <mergeCell ref="B331:F331"/>
    <mergeCell ref="B303:C303"/>
    <mergeCell ref="F300:F311"/>
    <mergeCell ref="B305:C305"/>
    <mergeCell ref="B311:C311"/>
    <mergeCell ref="B306:E306"/>
    <mergeCell ref="F333:F346"/>
    <mergeCell ref="F312:F321"/>
    <mergeCell ref="B314:C314"/>
    <mergeCell ref="B315:C315"/>
    <mergeCell ref="B316:C316"/>
    <mergeCell ref="B318:C318"/>
    <mergeCell ref="B393:F393"/>
    <mergeCell ref="B397:F397"/>
    <mergeCell ref="B406:F406"/>
    <mergeCell ref="F348:F355"/>
    <mergeCell ref="F416:F421"/>
    <mergeCell ref="B422:F422"/>
    <mergeCell ref="F357:F367"/>
    <mergeCell ref="F369:F380"/>
    <mergeCell ref="F382:F392"/>
    <mergeCell ref="F426:F431"/>
    <mergeCell ref="B432:F432"/>
    <mergeCell ref="B437:F437"/>
    <mergeCell ref="B438:E438"/>
    <mergeCell ref="F438:F465"/>
    <mergeCell ref="B439:C439"/>
    <mergeCell ref="B440:C440"/>
    <mergeCell ref="B441:C441"/>
    <mergeCell ref="B442:C442"/>
    <mergeCell ref="B443:C443"/>
    <mergeCell ref="B444:C444"/>
    <mergeCell ref="B445:C445"/>
    <mergeCell ref="B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59:C459"/>
    <mergeCell ref="B460:C460"/>
    <mergeCell ref="B461:C461"/>
    <mergeCell ref="B464:C464"/>
    <mergeCell ref="B465:C465"/>
    <mergeCell ref="F576:F584"/>
    <mergeCell ref="F612:F619"/>
    <mergeCell ref="B466:E466"/>
    <mergeCell ref="F466:F485"/>
    <mergeCell ref="B476:E476"/>
    <mergeCell ref="B486:E486"/>
    <mergeCell ref="F664:F666"/>
    <mergeCell ref="C676:C681"/>
    <mergeCell ref="F676:F726"/>
    <mergeCell ref="C682:C688"/>
    <mergeCell ref="C689:C690"/>
    <mergeCell ref="C691:C693"/>
    <mergeCell ref="C694:C695"/>
    <mergeCell ref="C696:C699"/>
    <mergeCell ref="C700:C703"/>
    <mergeCell ref="C704:C708"/>
    <mergeCell ref="C709:C712"/>
    <mergeCell ref="C713:C714"/>
    <mergeCell ref="C715:C718"/>
    <mergeCell ref="C719:C721"/>
    <mergeCell ref="B911:D911"/>
    <mergeCell ref="C723:C724"/>
    <mergeCell ref="C725:C726"/>
    <mergeCell ref="F728:F763"/>
    <mergeCell ref="B764:D764"/>
    <mergeCell ref="F765:F780"/>
    <mergeCell ref="F976:F999"/>
    <mergeCell ref="B977:B978"/>
    <mergeCell ref="B979:B981"/>
    <mergeCell ref="B1000:F1000"/>
    <mergeCell ref="F1001:F1002"/>
    <mergeCell ref="B783:C783"/>
    <mergeCell ref="F783:F974"/>
    <mergeCell ref="B816:C816"/>
    <mergeCell ref="B842:C842"/>
    <mergeCell ref="B901:C901"/>
    <mergeCell ref="B1004:C1004"/>
    <mergeCell ref="F1004:F1006"/>
    <mergeCell ref="B1005:C1005"/>
    <mergeCell ref="B1006:C1006"/>
    <mergeCell ref="B1007:F1007"/>
    <mergeCell ref="B1008:E1008"/>
    <mergeCell ref="F1032:F1034"/>
    <mergeCell ref="F1036:F1039"/>
    <mergeCell ref="F1040:F1051"/>
    <mergeCell ref="C1043:C1046"/>
    <mergeCell ref="F1017:F1024"/>
    <mergeCell ref="F1009:F1016"/>
    <mergeCell ref="F1025:F1031"/>
    <mergeCell ref="F1089:F1092"/>
    <mergeCell ref="F1093:F1094"/>
    <mergeCell ref="F1053:F1056"/>
    <mergeCell ref="F1057:F1058"/>
    <mergeCell ref="F1060:F1067"/>
    <mergeCell ref="F1069:F1072"/>
    <mergeCell ref="F1134:F1138"/>
    <mergeCell ref="F1096:F1097"/>
    <mergeCell ref="F1099:F1105"/>
    <mergeCell ref="F1106:F1108"/>
    <mergeCell ref="F1109:F1112"/>
    <mergeCell ref="F1114:F1125"/>
    <mergeCell ref="F1127:F1128"/>
    <mergeCell ref="F1129:F1130"/>
    <mergeCell ref="F1131:F1132"/>
    <mergeCell ref="C1073:C1076"/>
    <mergeCell ref="F1073:F1076"/>
    <mergeCell ref="F1077:F1082"/>
    <mergeCell ref="F1085:F1087"/>
    <mergeCell ref="B320:C320"/>
    <mergeCell ref="B321:C321"/>
    <mergeCell ref="F652:F653"/>
    <mergeCell ref="B575:C575"/>
    <mergeCell ref="B1003:F1003"/>
    <mergeCell ref="B781:F781"/>
    <mergeCell ref="I244:P244"/>
    <mergeCell ref="B294:C294"/>
    <mergeCell ref="B296:C296"/>
    <mergeCell ref="B285:C285"/>
    <mergeCell ref="B287:C287"/>
    <mergeCell ref="B313:C313"/>
    <mergeCell ref="B290:F290"/>
    <mergeCell ref="B310:C310"/>
    <mergeCell ref="B291:C291"/>
    <mergeCell ref="F291:F298"/>
    <mergeCell ref="B656:C656"/>
    <mergeCell ref="B497:F497"/>
    <mergeCell ref="F500:F564"/>
    <mergeCell ref="B565:C565"/>
    <mergeCell ref="B317:C317"/>
    <mergeCell ref="B319:C319"/>
    <mergeCell ref="F487:F496"/>
    <mergeCell ref="B495:C495"/>
    <mergeCell ref="B462:C462"/>
    <mergeCell ref="B463:C463"/>
  </mergeCells>
  <printOptions horizontalCentered="1"/>
  <pageMargins left="0.275590551181102" right="0.118110236220472" top="0.196850393700787" bottom="0.35" header="0.196850393700787" footer="0"/>
  <pageSetup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K1401"/>
  <sheetViews>
    <sheetView zoomScale="115" zoomScaleNormal="115" zoomScaleSheetLayoutView="115" zoomScalePageLayoutView="0" workbookViewId="0" topLeftCell="A434">
      <selection activeCell="A434" sqref="A434:IV439"/>
    </sheetView>
  </sheetViews>
  <sheetFormatPr defaultColWidth="9.140625" defaultRowHeight="12.75"/>
  <cols>
    <col min="1" max="1" width="6.7109375" style="4" customWidth="1"/>
    <col min="2" max="2" width="33.140625" style="51" customWidth="1"/>
    <col min="3" max="3" width="18.8515625" style="55" customWidth="1"/>
    <col min="4" max="4" width="8.140625" style="5" customWidth="1"/>
    <col min="5" max="5" width="13.57421875" style="22" customWidth="1"/>
    <col min="6" max="6" width="14.7109375" style="37" customWidth="1"/>
    <col min="7" max="7" width="15.140625" style="109" customWidth="1"/>
    <col min="8" max="8" width="10.140625" style="65" bestFit="1" customWidth="1"/>
    <col min="9" max="9" width="17.7109375" style="95" customWidth="1"/>
    <col min="10" max="16384" width="9.140625" style="95" customWidth="1"/>
  </cols>
  <sheetData>
    <row r="1" spans="1:8" s="83" customFormat="1" ht="18.75">
      <c r="A1" s="314" t="s">
        <v>1482</v>
      </c>
      <c r="B1" s="315"/>
      <c r="C1" s="315"/>
      <c r="D1" s="316"/>
      <c r="E1" s="317"/>
      <c r="F1" s="318"/>
      <c r="G1" s="109"/>
      <c r="H1" s="94"/>
    </row>
    <row r="2" spans="1:7" s="65" customFormat="1" ht="15.75">
      <c r="A2" s="319" t="s">
        <v>911</v>
      </c>
      <c r="B2" s="320"/>
      <c r="C2" s="320"/>
      <c r="D2" s="321"/>
      <c r="E2" s="322"/>
      <c r="F2" s="323"/>
      <c r="G2" s="109"/>
    </row>
    <row r="3" spans="1:7" s="65" customFormat="1" ht="15.75">
      <c r="A3" s="319" t="s">
        <v>891</v>
      </c>
      <c r="B3" s="320"/>
      <c r="C3" s="320"/>
      <c r="D3" s="321"/>
      <c r="E3" s="322"/>
      <c r="F3" s="323"/>
      <c r="G3" s="109"/>
    </row>
    <row r="4" spans="1:7" s="65" customFormat="1" ht="15.75">
      <c r="A4" s="319" t="s">
        <v>1483</v>
      </c>
      <c r="B4" s="320"/>
      <c r="C4" s="320"/>
      <c r="D4" s="321"/>
      <c r="E4" s="322"/>
      <c r="F4" s="323"/>
      <c r="G4" s="109"/>
    </row>
    <row r="5" spans="1:7" s="65" customFormat="1" ht="15.75" customHeight="1">
      <c r="A5" s="324" t="s">
        <v>609</v>
      </c>
      <c r="B5" s="326" t="s">
        <v>382</v>
      </c>
      <c r="C5" s="328" t="s">
        <v>392</v>
      </c>
      <c r="D5" s="330" t="s">
        <v>391</v>
      </c>
      <c r="E5" s="332" t="s">
        <v>383</v>
      </c>
      <c r="F5" s="326" t="s">
        <v>20</v>
      </c>
      <c r="G5" s="109"/>
    </row>
    <row r="6" spans="1:7" s="65" customFormat="1" ht="15.75">
      <c r="A6" s="351"/>
      <c r="B6" s="352"/>
      <c r="C6" s="353"/>
      <c r="D6" s="337"/>
      <c r="E6" s="354"/>
      <c r="F6" s="352"/>
      <c r="G6" s="109"/>
    </row>
    <row r="7" spans="1:7" s="65" customFormat="1" ht="15.75">
      <c r="A7" s="27"/>
      <c r="B7" s="62"/>
      <c r="C7" s="78"/>
      <c r="D7" s="10"/>
      <c r="E7" s="19"/>
      <c r="F7" s="79"/>
      <c r="G7" s="109"/>
    </row>
    <row r="8" spans="1:10" s="84" customFormat="1" ht="15.75">
      <c r="A8" s="138" t="s">
        <v>376</v>
      </c>
      <c r="B8" s="285" t="s">
        <v>44</v>
      </c>
      <c r="C8" s="285"/>
      <c r="D8" s="285"/>
      <c r="E8" s="285"/>
      <c r="F8" s="285"/>
      <c r="I8" s="96"/>
      <c r="J8" s="139"/>
    </row>
    <row r="9" spans="1:9" s="84" customFormat="1" ht="15.75">
      <c r="A9" s="13">
        <f>IF(D9="","",SUBTOTAL(3,$D$9:D9))</f>
        <v>1</v>
      </c>
      <c r="B9" s="56" t="s">
        <v>25</v>
      </c>
      <c r="C9" s="6" t="s">
        <v>1135</v>
      </c>
      <c r="D9" s="7" t="s">
        <v>403</v>
      </c>
      <c r="E9" s="19">
        <v>1375</v>
      </c>
      <c r="F9" s="286" t="s">
        <v>263</v>
      </c>
      <c r="G9" s="67"/>
      <c r="H9" s="67"/>
      <c r="I9" s="98"/>
    </row>
    <row r="10" spans="1:9" s="84" customFormat="1" ht="15.75">
      <c r="A10" s="13">
        <f>IF(D10="","",SUBTOTAL(3,$D$9:D10))</f>
        <v>2</v>
      </c>
      <c r="B10" s="48" t="s">
        <v>25</v>
      </c>
      <c r="C10" s="7" t="s">
        <v>1185</v>
      </c>
      <c r="D10" s="7" t="s">
        <v>403</v>
      </c>
      <c r="E10" s="19">
        <f>E9+30</f>
        <v>1405</v>
      </c>
      <c r="F10" s="286"/>
      <c r="G10" s="67"/>
      <c r="H10" s="67"/>
      <c r="I10" s="99"/>
    </row>
    <row r="11" spans="1:8" s="84" customFormat="1" ht="15.75">
      <c r="A11" s="13">
        <f>IF(D11="","",SUBTOTAL(3,$D$9:D11))</f>
        <v>3</v>
      </c>
      <c r="B11" s="39" t="s">
        <v>485</v>
      </c>
      <c r="C11" s="7" t="s">
        <v>1135</v>
      </c>
      <c r="D11" s="7" t="s">
        <v>403</v>
      </c>
      <c r="E11" s="19">
        <v>1215</v>
      </c>
      <c r="F11" s="33" t="s">
        <v>230</v>
      </c>
      <c r="G11" s="149"/>
      <c r="H11" s="67"/>
    </row>
    <row r="12" spans="1:10" s="84" customFormat="1" ht="15.75" customHeight="1">
      <c r="A12" s="13">
        <f>IF(D12="","",SUBTOTAL(3,$D$9:D12))</f>
        <v>4</v>
      </c>
      <c r="B12" s="9" t="s">
        <v>877</v>
      </c>
      <c r="C12" s="7" t="s">
        <v>1185</v>
      </c>
      <c r="D12" s="7" t="s">
        <v>403</v>
      </c>
      <c r="E12" s="19">
        <v>1470</v>
      </c>
      <c r="F12" s="286" t="s">
        <v>895</v>
      </c>
      <c r="G12" s="67"/>
      <c r="H12" s="184"/>
      <c r="J12" s="67"/>
    </row>
    <row r="13" spans="1:10" s="84" customFormat="1" ht="15.75">
      <c r="A13" s="13">
        <f>IF(D13="","",SUBTOTAL(3,$D$9:D13))</f>
        <v>5</v>
      </c>
      <c r="B13" s="9" t="s">
        <v>877</v>
      </c>
      <c r="C13" s="6" t="s">
        <v>1135</v>
      </c>
      <c r="D13" s="7" t="s">
        <v>403</v>
      </c>
      <c r="E13" s="19">
        <v>1400</v>
      </c>
      <c r="F13" s="286"/>
      <c r="G13" s="67"/>
      <c r="H13" s="184"/>
      <c r="J13" s="67"/>
    </row>
    <row r="14" spans="1:8" s="84" customFormat="1" ht="15.75">
      <c r="A14" s="13">
        <f>IF(D14="","",SUBTOTAL(3,$D$9:D14))</f>
        <v>6</v>
      </c>
      <c r="B14" s="9" t="s">
        <v>877</v>
      </c>
      <c r="C14" s="6" t="s">
        <v>910</v>
      </c>
      <c r="D14" s="7" t="s">
        <v>403</v>
      </c>
      <c r="E14" s="19">
        <v>1420</v>
      </c>
      <c r="F14" s="286"/>
      <c r="G14" s="67"/>
      <c r="H14" s="67"/>
    </row>
    <row r="15" spans="1:8" s="84" customFormat="1" ht="15.75">
      <c r="A15" s="13">
        <f>IF(D15="","",SUBTOTAL(3,$D$9:D15))</f>
        <v>7</v>
      </c>
      <c r="B15" s="9" t="s">
        <v>877</v>
      </c>
      <c r="C15" s="6" t="s">
        <v>909</v>
      </c>
      <c r="D15" s="7" t="s">
        <v>403</v>
      </c>
      <c r="E15" s="19">
        <v>1350</v>
      </c>
      <c r="F15" s="286"/>
      <c r="G15" s="67"/>
      <c r="H15" s="67"/>
    </row>
    <row r="16" spans="1:9" s="100" customFormat="1" ht="15.75">
      <c r="A16" s="13">
        <f>IF(D16="","",SUBTOTAL(3,$D$9:D16))</f>
        <v>8</v>
      </c>
      <c r="B16" s="9" t="s">
        <v>1414</v>
      </c>
      <c r="C16" s="6" t="s">
        <v>1135</v>
      </c>
      <c r="D16" s="7" t="s">
        <v>403</v>
      </c>
      <c r="E16" s="19">
        <v>1240</v>
      </c>
      <c r="F16" s="286" t="s">
        <v>895</v>
      </c>
      <c r="G16" s="85"/>
      <c r="H16" s="67"/>
      <c r="I16" s="85"/>
    </row>
    <row r="17" spans="1:9" s="100" customFormat="1" ht="15.75">
      <c r="A17" s="13">
        <f>IF(D17="","",SUBTOTAL(3,$D$9:D17))</f>
        <v>9</v>
      </c>
      <c r="B17" s="9" t="s">
        <v>1414</v>
      </c>
      <c r="C17" s="7" t="s">
        <v>1185</v>
      </c>
      <c r="D17" s="7" t="s">
        <v>403</v>
      </c>
      <c r="E17" s="19">
        <v>1470</v>
      </c>
      <c r="F17" s="286"/>
      <c r="G17" s="85"/>
      <c r="H17" s="67"/>
      <c r="I17" s="85"/>
    </row>
    <row r="18" spans="1:8" s="84" customFormat="1" ht="15.75">
      <c r="A18" s="13">
        <f>IF(D18="","",SUBTOTAL(3,$D$9:D18))</f>
        <v>10</v>
      </c>
      <c r="B18" s="11" t="s">
        <v>243</v>
      </c>
      <c r="C18" s="7" t="s">
        <v>512</v>
      </c>
      <c r="D18" s="7" t="s">
        <v>403</v>
      </c>
      <c r="E18" s="19">
        <v>5000</v>
      </c>
      <c r="F18" s="33" t="s">
        <v>615</v>
      </c>
      <c r="G18" s="67"/>
      <c r="H18" s="67"/>
    </row>
    <row r="19" spans="1:10" s="84" customFormat="1" ht="15.75">
      <c r="A19" s="138" t="s">
        <v>377</v>
      </c>
      <c r="B19" s="313" t="s">
        <v>608</v>
      </c>
      <c r="C19" s="313"/>
      <c r="D19" s="313"/>
      <c r="E19" s="313"/>
      <c r="F19" s="313"/>
      <c r="G19" s="67"/>
      <c r="J19" s="139"/>
    </row>
    <row r="20" spans="1:8" s="84" customFormat="1" ht="15.75">
      <c r="A20" s="13">
        <f>IF(D20="","",SUBTOTAL(3,$D$9:D20))</f>
        <v>11</v>
      </c>
      <c r="B20" s="39" t="s">
        <v>509</v>
      </c>
      <c r="C20" s="7"/>
      <c r="D20" s="7" t="s">
        <v>403</v>
      </c>
      <c r="E20" s="19">
        <v>19250</v>
      </c>
      <c r="F20" s="300" t="s">
        <v>860</v>
      </c>
      <c r="G20" s="67"/>
      <c r="H20" s="67"/>
    </row>
    <row r="21" spans="1:8" s="84" customFormat="1" ht="15.75">
      <c r="A21" s="13">
        <f>IF(D21="","",SUBTOTAL(3,$D$9:D21))</f>
        <v>12</v>
      </c>
      <c r="B21" s="39" t="s">
        <v>510</v>
      </c>
      <c r="C21" s="7"/>
      <c r="D21" s="7" t="s">
        <v>403</v>
      </c>
      <c r="E21" s="19">
        <v>17380</v>
      </c>
      <c r="F21" s="300"/>
      <c r="G21" s="67"/>
      <c r="H21" s="67"/>
    </row>
    <row r="22" spans="1:8" s="84" customFormat="1" ht="30">
      <c r="A22" s="13">
        <f>IF(D22="","",SUBTOTAL(3,$D$9:D22))</f>
        <v>13</v>
      </c>
      <c r="B22" s="39" t="s">
        <v>1385</v>
      </c>
      <c r="C22" s="7" t="s">
        <v>668</v>
      </c>
      <c r="D22" s="7" t="s">
        <v>403</v>
      </c>
      <c r="E22" s="19">
        <v>16000</v>
      </c>
      <c r="F22" s="300" t="s">
        <v>897</v>
      </c>
      <c r="G22" s="67"/>
      <c r="H22" s="67"/>
    </row>
    <row r="23" spans="1:8" s="84" customFormat="1" ht="15.75">
      <c r="A23" s="13">
        <f>IF(D23="","",SUBTOTAL(3,$D$9:D23))</f>
        <v>14</v>
      </c>
      <c r="B23" s="39" t="s">
        <v>191</v>
      </c>
      <c r="C23" s="7" t="s">
        <v>669</v>
      </c>
      <c r="D23" s="7" t="s">
        <v>403</v>
      </c>
      <c r="E23" s="19">
        <v>18000</v>
      </c>
      <c r="F23" s="300"/>
      <c r="G23" s="67"/>
      <c r="H23" s="67"/>
    </row>
    <row r="24" spans="1:8" s="84" customFormat="1" ht="15.75">
      <c r="A24" s="13">
        <f>IF(D24="","",SUBTOTAL(3,$D$9:D24))</f>
        <v>15</v>
      </c>
      <c r="B24" s="39" t="s">
        <v>670</v>
      </c>
      <c r="C24" s="7" t="s">
        <v>121</v>
      </c>
      <c r="D24" s="7" t="s">
        <v>403</v>
      </c>
      <c r="E24" s="19">
        <v>17000</v>
      </c>
      <c r="F24" s="300"/>
      <c r="G24" s="67"/>
      <c r="H24" s="67"/>
    </row>
    <row r="25" spans="1:8" s="84" customFormat="1" ht="45">
      <c r="A25" s="13">
        <f>IF(D25="","",SUBTOTAL(3,$D$9:D25))</f>
        <v>16</v>
      </c>
      <c r="B25" s="39" t="s">
        <v>617</v>
      </c>
      <c r="C25" s="7" t="s">
        <v>618</v>
      </c>
      <c r="D25" s="7" t="s">
        <v>619</v>
      </c>
      <c r="E25" s="19">
        <v>3894</v>
      </c>
      <c r="F25" s="33" t="s">
        <v>1056</v>
      </c>
      <c r="G25" s="67"/>
      <c r="H25" s="67"/>
    </row>
    <row r="26" spans="1:10" s="84" customFormat="1" ht="15.75">
      <c r="A26" s="138" t="s">
        <v>378</v>
      </c>
      <c r="B26" s="285" t="s">
        <v>283</v>
      </c>
      <c r="C26" s="285"/>
      <c r="D26" s="285"/>
      <c r="E26" s="285"/>
      <c r="F26" s="285"/>
      <c r="G26" s="67"/>
      <c r="J26" s="139"/>
    </row>
    <row r="27" spans="1:11" s="84" customFormat="1" ht="15.75">
      <c r="A27" s="81" t="s">
        <v>375</v>
      </c>
      <c r="B27" s="189" t="s">
        <v>384</v>
      </c>
      <c r="C27" s="108"/>
      <c r="D27" s="108"/>
      <c r="E27" s="110"/>
      <c r="F27" s="111"/>
      <c r="G27" s="67"/>
      <c r="K27" s="97"/>
    </row>
    <row r="28" spans="1:8" s="84" customFormat="1" ht="15.75">
      <c r="A28" s="13">
        <f>IF(D28="","",SUBTOTAL(3,$D$9:D28))</f>
        <v>17</v>
      </c>
      <c r="B28" s="11" t="s">
        <v>42</v>
      </c>
      <c r="C28" s="7"/>
      <c r="D28" s="7" t="s">
        <v>404</v>
      </c>
      <c r="E28" s="19">
        <v>71000</v>
      </c>
      <c r="F28" s="286" t="s">
        <v>1031</v>
      </c>
      <c r="G28" s="181"/>
      <c r="H28" s="67"/>
    </row>
    <row r="29" spans="1:8" s="84" customFormat="1" ht="15.75">
      <c r="A29" s="13">
        <f>IF(D29="","",SUBTOTAL(3,$D$9:D29))</f>
        <v>18</v>
      </c>
      <c r="B29" s="39" t="s">
        <v>657</v>
      </c>
      <c r="C29" s="7"/>
      <c r="D29" s="7" t="s">
        <v>404</v>
      </c>
      <c r="E29" s="19">
        <v>86000</v>
      </c>
      <c r="F29" s="286"/>
      <c r="G29" s="181"/>
      <c r="H29" s="67"/>
    </row>
    <row r="30" spans="1:8" s="84" customFormat="1" ht="15.75">
      <c r="A30" s="13">
        <f>IF(D30="","",SUBTOTAL(3,$D$9:D30))</f>
        <v>19</v>
      </c>
      <c r="B30" s="39" t="s">
        <v>43</v>
      </c>
      <c r="C30" s="7"/>
      <c r="D30" s="7" t="s">
        <v>404</v>
      </c>
      <c r="E30" s="19">
        <v>94000</v>
      </c>
      <c r="F30" s="286"/>
      <c r="G30" s="181"/>
      <c r="H30" s="67"/>
    </row>
    <row r="31" spans="1:8" s="84" customFormat="1" ht="15.75">
      <c r="A31" s="13">
        <f>IF(D31="","",SUBTOTAL(3,$D$9:D31))</f>
        <v>20</v>
      </c>
      <c r="B31" s="39" t="s">
        <v>247</v>
      </c>
      <c r="C31" s="7" t="s">
        <v>1032</v>
      </c>
      <c r="D31" s="7" t="s">
        <v>404</v>
      </c>
      <c r="E31" s="19">
        <v>240000</v>
      </c>
      <c r="F31" s="286"/>
      <c r="G31" s="181"/>
      <c r="H31" s="67"/>
    </row>
    <row r="32" spans="1:8" s="84" customFormat="1" ht="15.75">
      <c r="A32" s="13">
        <f>IF(D32="","",SUBTOTAL(3,$D$9:D32))</f>
        <v>21</v>
      </c>
      <c r="B32" s="39" t="s">
        <v>247</v>
      </c>
      <c r="C32" s="7" t="s">
        <v>1033</v>
      </c>
      <c r="D32" s="7" t="s">
        <v>404</v>
      </c>
      <c r="E32" s="19">
        <f>+E31</f>
        <v>240000</v>
      </c>
      <c r="F32" s="286"/>
      <c r="G32" s="181"/>
      <c r="H32" s="67"/>
    </row>
    <row r="33" spans="1:8" s="84" customFormat="1" ht="15.75">
      <c r="A33" s="13">
        <f>IF(D33="","",SUBTOTAL(3,$D$9:D33))</f>
        <v>22</v>
      </c>
      <c r="B33" s="39" t="s">
        <v>626</v>
      </c>
      <c r="C33" s="7" t="s">
        <v>1050</v>
      </c>
      <c r="D33" s="7" t="s">
        <v>404</v>
      </c>
      <c r="E33" s="19">
        <v>230000</v>
      </c>
      <c r="F33" s="286"/>
      <c r="G33" s="181"/>
      <c r="H33" s="67"/>
    </row>
    <row r="34" spans="1:8" s="84" customFormat="1" ht="15.75" customHeight="1">
      <c r="A34" s="13">
        <f>IF(D34="","",SUBTOTAL(3,$D$9:D34))</f>
        <v>23</v>
      </c>
      <c r="B34" s="39" t="s">
        <v>248</v>
      </c>
      <c r="C34" s="7"/>
      <c r="D34" s="7" t="s">
        <v>404</v>
      </c>
      <c r="E34" s="19">
        <v>190000</v>
      </c>
      <c r="F34" s="286" t="s">
        <v>1461</v>
      </c>
      <c r="G34" s="67"/>
      <c r="H34" s="67"/>
    </row>
    <row r="35" spans="1:8" s="84" customFormat="1" ht="15.75">
      <c r="A35" s="13">
        <f>IF(D35="","",SUBTOTAL(3,$D$9:D35))</f>
        <v>24</v>
      </c>
      <c r="B35" s="39" t="s">
        <v>1154</v>
      </c>
      <c r="C35" s="7"/>
      <c r="D35" s="7" t="s">
        <v>404</v>
      </c>
      <c r="E35" s="19">
        <v>240000</v>
      </c>
      <c r="F35" s="286"/>
      <c r="G35" s="67"/>
      <c r="H35" s="67"/>
    </row>
    <row r="36" spans="1:8" s="84" customFormat="1" ht="15.75">
      <c r="A36" s="13">
        <f>IF(D36="","",SUBTOTAL(3,$D$9:D36))</f>
        <v>25</v>
      </c>
      <c r="B36" s="39" t="s">
        <v>1155</v>
      </c>
      <c r="C36" s="7"/>
      <c r="D36" s="7" t="s">
        <v>404</v>
      </c>
      <c r="E36" s="19">
        <v>310000</v>
      </c>
      <c r="F36" s="286"/>
      <c r="G36" s="67"/>
      <c r="H36" s="67"/>
    </row>
    <row r="37" spans="1:8" s="84" customFormat="1" ht="15.75">
      <c r="A37" s="13">
        <f>IF(D37="","",SUBTOTAL(3,$D$9:D37))</f>
        <v>26</v>
      </c>
      <c r="B37" s="39" t="s">
        <v>1156</v>
      </c>
      <c r="C37" s="7"/>
      <c r="D37" s="7" t="s">
        <v>404</v>
      </c>
      <c r="E37" s="19">
        <v>320000</v>
      </c>
      <c r="F37" s="286"/>
      <c r="G37" s="67"/>
      <c r="H37" s="67"/>
    </row>
    <row r="38" spans="1:8" s="84" customFormat="1" ht="15.75">
      <c r="A38" s="13">
        <f>IF(D38="","",SUBTOTAL(3,$D$9:D38))</f>
        <v>27</v>
      </c>
      <c r="B38" s="39" t="s">
        <v>1157</v>
      </c>
      <c r="C38" s="7"/>
      <c r="D38" s="7" t="s">
        <v>404</v>
      </c>
      <c r="E38" s="19">
        <v>310000</v>
      </c>
      <c r="F38" s="286"/>
      <c r="G38" s="67"/>
      <c r="H38" s="67"/>
    </row>
    <row r="39" spans="1:8" s="84" customFormat="1" ht="15.75">
      <c r="A39" s="13">
        <f>IF(D39="","",SUBTOTAL(3,$D$9:D39))</f>
        <v>28</v>
      </c>
      <c r="B39" s="39" t="s">
        <v>1153</v>
      </c>
      <c r="C39" s="7"/>
      <c r="D39" s="7" t="s">
        <v>404</v>
      </c>
      <c r="E39" s="19">
        <v>200000</v>
      </c>
      <c r="F39" s="286"/>
      <c r="G39" s="67"/>
      <c r="H39" s="67"/>
    </row>
    <row r="40" spans="1:8" s="84" customFormat="1" ht="15.75">
      <c r="A40" s="13">
        <f>IF(D40="","",SUBTOTAL(3,$D$9:D40))</f>
        <v>29</v>
      </c>
      <c r="B40" s="39" t="s">
        <v>1030</v>
      </c>
      <c r="C40" s="7"/>
      <c r="D40" s="7" t="s">
        <v>404</v>
      </c>
      <c r="E40" s="19">
        <v>240000</v>
      </c>
      <c r="F40" s="286"/>
      <c r="G40" s="67"/>
      <c r="H40" s="67"/>
    </row>
    <row r="41" spans="1:8" s="84" customFormat="1" ht="15.75">
      <c r="A41" s="13">
        <f>IF(D41="","",SUBTOTAL(3,$D$9:D41))</f>
        <v>30</v>
      </c>
      <c r="B41" s="39" t="s">
        <v>1029</v>
      </c>
      <c r="C41" s="7"/>
      <c r="D41" s="7" t="s">
        <v>404</v>
      </c>
      <c r="E41" s="19">
        <v>350000</v>
      </c>
      <c r="F41" s="286"/>
      <c r="G41" s="67"/>
      <c r="H41" s="67"/>
    </row>
    <row r="42" spans="1:8" s="84" customFormat="1" ht="15.75">
      <c r="A42" s="13">
        <f>IF(D42="","",SUBTOTAL(3,$D$9:D42))</f>
        <v>31</v>
      </c>
      <c r="B42" s="39" t="s">
        <v>40</v>
      </c>
      <c r="C42" s="7"/>
      <c r="D42" s="7" t="s">
        <v>404</v>
      </c>
      <c r="E42" s="19">
        <v>250000</v>
      </c>
      <c r="F42" s="286"/>
      <c r="G42" s="67"/>
      <c r="H42" s="67"/>
    </row>
    <row r="43" spans="1:8" s="84" customFormat="1" ht="15.75">
      <c r="A43" s="13">
        <f>IF(D43="","",SUBTOTAL(3,$D$9:D43))</f>
        <v>32</v>
      </c>
      <c r="B43" s="39" t="s">
        <v>41</v>
      </c>
      <c r="C43" s="7"/>
      <c r="D43" s="7" t="s">
        <v>404</v>
      </c>
      <c r="E43" s="19">
        <v>230000</v>
      </c>
      <c r="F43" s="286"/>
      <c r="G43" s="67"/>
      <c r="H43" s="67"/>
    </row>
    <row r="44" spans="1:8" s="84" customFormat="1" ht="15.75">
      <c r="A44" s="13">
        <f>IF(D44="","",SUBTOTAL(3,$D$9:D44))</f>
        <v>33</v>
      </c>
      <c r="B44" s="39" t="s">
        <v>506</v>
      </c>
      <c r="C44" s="7"/>
      <c r="D44" s="7" t="s">
        <v>404</v>
      </c>
      <c r="E44" s="19">
        <v>270000</v>
      </c>
      <c r="F44" s="286"/>
      <c r="G44" s="67"/>
      <c r="H44" s="67"/>
    </row>
    <row r="45" spans="1:8" s="84" customFormat="1" ht="15.75">
      <c r="A45" s="13">
        <f>IF(D45="","",SUBTOTAL(3,$D$9:D45))</f>
        <v>34</v>
      </c>
      <c r="B45" s="39" t="s">
        <v>31</v>
      </c>
      <c r="C45" s="10"/>
      <c r="D45" s="7" t="s">
        <v>404</v>
      </c>
      <c r="E45" s="19">
        <v>120000</v>
      </c>
      <c r="F45" s="286"/>
      <c r="G45" s="67"/>
      <c r="H45" s="67"/>
    </row>
    <row r="46" spans="1:8" s="84" customFormat="1" ht="15.75">
      <c r="A46" s="13">
        <f>IF(D46="","",SUBTOTAL(3,$D$9:D46))</f>
        <v>35</v>
      </c>
      <c r="B46" s="39" t="s">
        <v>1054</v>
      </c>
      <c r="C46" s="10"/>
      <c r="D46" s="7" t="s">
        <v>404</v>
      </c>
      <c r="E46" s="19">
        <v>410000</v>
      </c>
      <c r="F46" s="286"/>
      <c r="G46" s="67"/>
      <c r="H46" s="67"/>
    </row>
    <row r="47" spans="1:8" s="84" customFormat="1" ht="15.75">
      <c r="A47" s="13">
        <f>IF(D47="","",SUBTOTAL(3,$D$9:D47))</f>
        <v>36</v>
      </c>
      <c r="B47" s="39" t="s">
        <v>1055</v>
      </c>
      <c r="C47" s="10"/>
      <c r="D47" s="7" t="s">
        <v>404</v>
      </c>
      <c r="E47" s="19">
        <v>350000</v>
      </c>
      <c r="F47" s="286"/>
      <c r="G47" s="67"/>
      <c r="H47" s="67"/>
    </row>
    <row r="48" spans="1:8" s="84" customFormat="1" ht="15.75">
      <c r="A48" s="13">
        <f>IF(D48="","",SUBTOTAL(3,$D$9:D48))</f>
        <v>37</v>
      </c>
      <c r="B48" s="39" t="s">
        <v>84</v>
      </c>
      <c r="C48" s="10"/>
      <c r="D48" s="7" t="s">
        <v>404</v>
      </c>
      <c r="E48" s="19">
        <v>350000</v>
      </c>
      <c r="F48" s="286"/>
      <c r="G48" s="67"/>
      <c r="H48" s="67"/>
    </row>
    <row r="49" spans="1:8" s="84" customFormat="1" ht="15.75" customHeight="1">
      <c r="A49" s="13">
        <f>IF(D49="","",SUBTOTAL(3,$D$9:D49))</f>
        <v>38</v>
      </c>
      <c r="B49" s="39" t="s">
        <v>81</v>
      </c>
      <c r="C49" s="10"/>
      <c r="D49" s="7" t="s">
        <v>404</v>
      </c>
      <c r="E49" s="19">
        <v>220000</v>
      </c>
      <c r="F49" s="286"/>
      <c r="G49" s="67"/>
      <c r="H49" s="67"/>
    </row>
    <row r="50" spans="1:8" s="84" customFormat="1" ht="22.5">
      <c r="A50" s="13">
        <f>IF(D50="","",SUBTOTAL(3,$D$9:D50))</f>
        <v>39</v>
      </c>
      <c r="B50" s="39" t="s">
        <v>82</v>
      </c>
      <c r="C50" s="10"/>
      <c r="D50" s="7" t="s">
        <v>404</v>
      </c>
      <c r="E50" s="19">
        <v>250000</v>
      </c>
      <c r="F50" s="35" t="s">
        <v>995</v>
      </c>
      <c r="G50" s="67"/>
      <c r="H50" s="67"/>
    </row>
    <row r="51" spans="1:8" s="84" customFormat="1" ht="21.75" customHeight="1">
      <c r="A51" s="13">
        <f>IF(D51="","",SUBTOTAL(3,$D$9:D51))</f>
        <v>40</v>
      </c>
      <c r="B51" s="39" t="s">
        <v>40</v>
      </c>
      <c r="C51" s="7"/>
      <c r="D51" s="7" t="s">
        <v>404</v>
      </c>
      <c r="E51" s="19">
        <v>250000</v>
      </c>
      <c r="F51" s="286" t="s">
        <v>996</v>
      </c>
      <c r="G51" s="67"/>
      <c r="H51" s="67"/>
    </row>
    <row r="52" spans="1:8" s="84" customFormat="1" ht="21" customHeight="1">
      <c r="A52" s="13">
        <f>IF(D52="","",SUBTOTAL(3,$D$9:D52))</f>
        <v>41</v>
      </c>
      <c r="B52" s="39" t="s">
        <v>41</v>
      </c>
      <c r="C52" s="7"/>
      <c r="D52" s="7" t="s">
        <v>404</v>
      </c>
      <c r="E52" s="19">
        <v>220000</v>
      </c>
      <c r="F52" s="286"/>
      <c r="G52" s="67"/>
      <c r="H52" s="67"/>
    </row>
    <row r="53" spans="1:8" s="84" customFormat="1" ht="15.75">
      <c r="A53" s="13">
        <f>IF(D53="","",SUBTOTAL(3,$D$9:D53))</f>
        <v>42</v>
      </c>
      <c r="B53" s="290" t="s">
        <v>713</v>
      </c>
      <c r="C53" s="290"/>
      <c r="D53" s="7" t="s">
        <v>404</v>
      </c>
      <c r="E53" s="19">
        <v>22000</v>
      </c>
      <c r="F53" s="33" t="s">
        <v>497</v>
      </c>
      <c r="G53" s="67"/>
      <c r="H53" s="67"/>
    </row>
    <row r="54" spans="1:8" s="84" customFormat="1" ht="33.75">
      <c r="A54" s="13">
        <f>IF(D54="","",SUBTOTAL(3,$D$9:D54))</f>
        <v>43</v>
      </c>
      <c r="B54" s="11" t="s">
        <v>346</v>
      </c>
      <c r="C54" s="11"/>
      <c r="D54" s="7" t="s">
        <v>347</v>
      </c>
      <c r="E54" s="19">
        <v>650000</v>
      </c>
      <c r="F54" s="33" t="s">
        <v>714</v>
      </c>
      <c r="G54" s="67"/>
      <c r="H54" s="67"/>
    </row>
    <row r="55" spans="1:11" s="86" customFormat="1" ht="15.75">
      <c r="A55" s="81" t="s">
        <v>379</v>
      </c>
      <c r="B55" s="112" t="s">
        <v>385</v>
      </c>
      <c r="C55" s="112"/>
      <c r="D55" s="108"/>
      <c r="E55" s="112"/>
      <c r="F55" s="113"/>
      <c r="G55" s="67"/>
      <c r="H55" s="84"/>
      <c r="K55" s="101"/>
    </row>
    <row r="56" spans="1:8" s="86" customFormat="1" ht="15.75">
      <c r="A56" s="14">
        <v>1</v>
      </c>
      <c r="B56" s="42" t="s">
        <v>46</v>
      </c>
      <c r="C56" s="42"/>
      <c r="D56" s="42"/>
      <c r="E56" s="8"/>
      <c r="F56" s="33"/>
      <c r="G56" s="67"/>
      <c r="H56" s="84"/>
    </row>
    <row r="57" spans="1:8" s="86" customFormat="1" ht="15.75">
      <c r="A57" s="13">
        <f>IF(D57="","",SUBTOTAL(3,$D$9:D57))</f>
        <v>44</v>
      </c>
      <c r="B57" s="39" t="s">
        <v>232</v>
      </c>
      <c r="C57" s="7" t="s">
        <v>1034</v>
      </c>
      <c r="D57" s="7" t="s">
        <v>406</v>
      </c>
      <c r="E57" s="19">
        <v>2070</v>
      </c>
      <c r="F57" s="286" t="s">
        <v>683</v>
      </c>
      <c r="G57" s="67"/>
      <c r="H57" s="67"/>
    </row>
    <row r="58" spans="1:8" s="86" customFormat="1" ht="15.75">
      <c r="A58" s="13">
        <f>IF(D58="","",SUBTOTAL(3,$D$9:D58))</f>
        <v>45</v>
      </c>
      <c r="B58" s="39" t="s">
        <v>233</v>
      </c>
      <c r="C58" s="7" t="s">
        <v>1035</v>
      </c>
      <c r="D58" s="7" t="s">
        <v>406</v>
      </c>
      <c r="E58" s="19">
        <v>1870</v>
      </c>
      <c r="F58" s="286"/>
      <c r="G58" s="67"/>
      <c r="H58" s="67"/>
    </row>
    <row r="59" spans="1:8" s="86" customFormat="1" ht="15.75">
      <c r="A59" s="13">
        <f>IF(D59="","",SUBTOTAL(3,$D$9:D59))</f>
        <v>46</v>
      </c>
      <c r="B59" s="39" t="s">
        <v>234</v>
      </c>
      <c r="C59" s="7" t="s">
        <v>1034</v>
      </c>
      <c r="D59" s="7" t="s">
        <v>406</v>
      </c>
      <c r="E59" s="19">
        <v>1400</v>
      </c>
      <c r="F59" s="286"/>
      <c r="G59" s="67"/>
      <c r="H59" s="67"/>
    </row>
    <row r="60" spans="1:8" s="86" customFormat="1" ht="15.75">
      <c r="A60" s="13">
        <f>IF(D60="","",SUBTOTAL(3,$D$9:D60))</f>
        <v>47</v>
      </c>
      <c r="B60" s="39" t="s">
        <v>464</v>
      </c>
      <c r="C60" s="7" t="s">
        <v>1036</v>
      </c>
      <c r="D60" s="7" t="s">
        <v>406</v>
      </c>
      <c r="E60" s="19">
        <v>1760</v>
      </c>
      <c r="F60" s="286"/>
      <c r="G60" s="67"/>
      <c r="H60" s="67"/>
    </row>
    <row r="61" spans="1:8" s="86" customFormat="1" ht="15.75">
      <c r="A61" s="13">
        <f>IF(D61="","",SUBTOTAL(3,$D$9:D61))</f>
        <v>48</v>
      </c>
      <c r="B61" s="39" t="s">
        <v>469</v>
      </c>
      <c r="C61" s="7" t="s">
        <v>1037</v>
      </c>
      <c r="D61" s="7" t="s">
        <v>406</v>
      </c>
      <c r="E61" s="19">
        <v>2150</v>
      </c>
      <c r="F61" s="286"/>
      <c r="G61" s="67"/>
      <c r="H61" s="67"/>
    </row>
    <row r="62" spans="1:8" s="86" customFormat="1" ht="15.75">
      <c r="A62" s="13">
        <f>IF(D62="","",SUBTOTAL(3,$D$9:D62))</f>
        <v>49</v>
      </c>
      <c r="B62" s="39" t="s">
        <v>470</v>
      </c>
      <c r="C62" s="7" t="s">
        <v>1038</v>
      </c>
      <c r="D62" s="7" t="s">
        <v>406</v>
      </c>
      <c r="E62" s="19">
        <v>1400</v>
      </c>
      <c r="F62" s="286"/>
      <c r="G62" s="67"/>
      <c r="H62" s="67"/>
    </row>
    <row r="63" spans="1:8" s="86" customFormat="1" ht="15.75">
      <c r="A63" s="13">
        <f>IF(D63="","",SUBTOTAL(3,$D$9:D63))</f>
        <v>50</v>
      </c>
      <c r="B63" s="39" t="s">
        <v>235</v>
      </c>
      <c r="C63" s="7" t="s">
        <v>1039</v>
      </c>
      <c r="D63" s="7" t="s">
        <v>406</v>
      </c>
      <c r="E63" s="19">
        <v>2500</v>
      </c>
      <c r="F63" s="286"/>
      <c r="G63" s="67"/>
      <c r="H63" s="67"/>
    </row>
    <row r="64" spans="1:8" s="86" customFormat="1" ht="15.75">
      <c r="A64" s="13">
        <f>IF(D64="","",SUBTOTAL(3,$D$9:D64))</f>
        <v>51</v>
      </c>
      <c r="B64" s="39" t="s">
        <v>468</v>
      </c>
      <c r="C64" s="7" t="s">
        <v>1040</v>
      </c>
      <c r="D64" s="7" t="s">
        <v>406</v>
      </c>
      <c r="E64" s="19">
        <v>1600</v>
      </c>
      <c r="F64" s="286"/>
      <c r="G64" s="67"/>
      <c r="H64" s="67"/>
    </row>
    <row r="65" spans="1:8" s="87" customFormat="1" ht="15.75">
      <c r="A65" s="14">
        <v>2</v>
      </c>
      <c r="B65" s="42" t="s">
        <v>1178</v>
      </c>
      <c r="C65" s="10"/>
      <c r="D65" s="10"/>
      <c r="E65" s="19"/>
      <c r="F65" s="34"/>
      <c r="G65" s="66"/>
      <c r="H65" s="66"/>
    </row>
    <row r="66" spans="1:8" s="86" customFormat="1" ht="15.75">
      <c r="A66" s="14" t="s">
        <v>517</v>
      </c>
      <c r="B66" s="42" t="s">
        <v>303</v>
      </c>
      <c r="C66" s="7"/>
      <c r="D66" s="7"/>
      <c r="E66" s="8"/>
      <c r="F66" s="35"/>
      <c r="G66" s="67"/>
      <c r="H66" s="84"/>
    </row>
    <row r="67" spans="1:8" s="86" customFormat="1" ht="15.75">
      <c r="A67" s="13">
        <f>IF(D67="","",SUBTOTAL(3,$D$9:D67))</f>
        <v>52</v>
      </c>
      <c r="B67" s="39" t="s">
        <v>948</v>
      </c>
      <c r="C67" s="7" t="s">
        <v>1043</v>
      </c>
      <c r="D67" s="7" t="s">
        <v>406</v>
      </c>
      <c r="E67" s="19">
        <v>4000</v>
      </c>
      <c r="F67" s="286" t="s">
        <v>505</v>
      </c>
      <c r="G67" s="149"/>
      <c r="H67" s="67"/>
    </row>
    <row r="68" spans="1:8" s="86" customFormat="1" ht="15.75">
      <c r="A68" s="13">
        <f>IF(D68="","",SUBTOTAL(3,$D$9:D68))</f>
        <v>53</v>
      </c>
      <c r="B68" s="39" t="s">
        <v>948</v>
      </c>
      <c r="C68" s="7" t="s">
        <v>1044</v>
      </c>
      <c r="D68" s="7" t="s">
        <v>406</v>
      </c>
      <c r="E68" s="19">
        <v>4200</v>
      </c>
      <c r="F68" s="286"/>
      <c r="G68" s="149"/>
      <c r="H68" s="67"/>
    </row>
    <row r="69" spans="1:8" s="86" customFormat="1" ht="15.75">
      <c r="A69" s="13">
        <f>IF(D69="","",SUBTOTAL(3,$D$9:D69))</f>
        <v>54</v>
      </c>
      <c r="B69" s="39" t="s">
        <v>948</v>
      </c>
      <c r="C69" s="7" t="s">
        <v>874</v>
      </c>
      <c r="D69" s="7" t="s">
        <v>406</v>
      </c>
      <c r="E69" s="19">
        <v>4500</v>
      </c>
      <c r="F69" s="286"/>
      <c r="G69" s="149"/>
      <c r="H69" s="67"/>
    </row>
    <row r="70" spans="1:8" s="86" customFormat="1" ht="15.75">
      <c r="A70" s="13">
        <f>IF(D70="","",SUBTOTAL(3,$D$9:D70))</f>
        <v>55</v>
      </c>
      <c r="B70" s="39" t="s">
        <v>948</v>
      </c>
      <c r="C70" s="7" t="s">
        <v>1045</v>
      </c>
      <c r="D70" s="7" t="s">
        <v>406</v>
      </c>
      <c r="E70" s="19">
        <v>5000</v>
      </c>
      <c r="F70" s="286"/>
      <c r="G70" s="149"/>
      <c r="H70" s="67"/>
    </row>
    <row r="71" spans="1:8" s="86" customFormat="1" ht="15.75">
      <c r="A71" s="13">
        <f>IF(D71="","",SUBTOTAL(3,$D$9:D71))</f>
        <v>56</v>
      </c>
      <c r="B71" s="39" t="s">
        <v>948</v>
      </c>
      <c r="C71" s="7" t="s">
        <v>1042</v>
      </c>
      <c r="D71" s="7" t="s">
        <v>406</v>
      </c>
      <c r="E71" s="19">
        <v>5500</v>
      </c>
      <c r="F71" s="286"/>
      <c r="G71" s="149"/>
      <c r="H71" s="67"/>
    </row>
    <row r="72" spans="1:8" s="86" customFormat="1" ht="15.75">
      <c r="A72" s="13">
        <f>IF(D72="","",SUBTOTAL(3,$D$9:D72))</f>
        <v>57</v>
      </c>
      <c r="B72" s="39" t="s">
        <v>948</v>
      </c>
      <c r="C72" s="7" t="s">
        <v>1046</v>
      </c>
      <c r="D72" s="7" t="s">
        <v>406</v>
      </c>
      <c r="E72" s="19">
        <v>8200</v>
      </c>
      <c r="F72" s="286"/>
      <c r="G72" s="149"/>
      <c r="H72" s="67"/>
    </row>
    <row r="73" spans="1:8" s="86" customFormat="1" ht="15.75">
      <c r="A73" s="13">
        <f>IF(D73="","",SUBTOTAL(3,$D$9:D73))</f>
        <v>58</v>
      </c>
      <c r="B73" s="39" t="s">
        <v>948</v>
      </c>
      <c r="C73" s="7" t="s">
        <v>1041</v>
      </c>
      <c r="D73" s="7" t="s">
        <v>406</v>
      </c>
      <c r="E73" s="19">
        <v>8600</v>
      </c>
      <c r="F73" s="286"/>
      <c r="G73" s="149"/>
      <c r="H73" s="67"/>
    </row>
    <row r="74" spans="1:8" s="86" customFormat="1" ht="15.75">
      <c r="A74" s="13">
        <f>IF(D74="","",SUBTOTAL(3,$D$9:D74))</f>
        <v>59</v>
      </c>
      <c r="B74" s="39" t="s">
        <v>948</v>
      </c>
      <c r="C74" s="7" t="s">
        <v>1047</v>
      </c>
      <c r="D74" s="7" t="s">
        <v>406</v>
      </c>
      <c r="E74" s="19">
        <v>1000</v>
      </c>
      <c r="F74" s="286"/>
      <c r="G74" s="149"/>
      <c r="H74" s="67"/>
    </row>
    <row r="75" spans="1:8" s="86" customFormat="1" ht="15.75" customHeight="1">
      <c r="A75" s="14" t="s">
        <v>518</v>
      </c>
      <c r="B75" s="42" t="s">
        <v>1147</v>
      </c>
      <c r="C75" s="7"/>
      <c r="D75" s="7"/>
      <c r="E75" s="8"/>
      <c r="F75" s="309" t="s">
        <v>1148</v>
      </c>
      <c r="G75" s="67"/>
      <c r="H75" s="84"/>
    </row>
    <row r="76" spans="1:8" s="86" customFormat="1" ht="23.25" customHeight="1">
      <c r="A76" s="13">
        <f>IF(D76="","",SUBTOTAL(3,$D$9:D76))</f>
        <v>60</v>
      </c>
      <c r="B76" s="39" t="s">
        <v>1179</v>
      </c>
      <c r="C76" s="7" t="s">
        <v>1037</v>
      </c>
      <c r="D76" s="7" t="s">
        <v>406</v>
      </c>
      <c r="E76" s="19">
        <v>2200</v>
      </c>
      <c r="F76" s="309"/>
      <c r="G76" s="67"/>
      <c r="H76" s="67"/>
    </row>
    <row r="77" spans="1:8" s="86" customFormat="1" ht="20.25" customHeight="1">
      <c r="A77" s="13">
        <f>IF(D77="","",SUBTOTAL(3,$D$9:D77))</f>
        <v>61</v>
      </c>
      <c r="B77" s="39" t="s">
        <v>1180</v>
      </c>
      <c r="C77" s="7" t="s">
        <v>1035</v>
      </c>
      <c r="D77" s="7" t="s">
        <v>406</v>
      </c>
      <c r="E77" s="19">
        <v>1800</v>
      </c>
      <c r="F77" s="309"/>
      <c r="G77" s="67"/>
      <c r="H77" s="67"/>
    </row>
    <row r="78" spans="1:8" s="86" customFormat="1" ht="20.25" customHeight="1">
      <c r="A78" s="13">
        <f>IF(D78="","",SUBTOTAL(3,$D$9:D78))</f>
        <v>62</v>
      </c>
      <c r="B78" s="39" t="s">
        <v>1437</v>
      </c>
      <c r="C78" s="7" t="s">
        <v>1035</v>
      </c>
      <c r="D78" s="7" t="s">
        <v>406</v>
      </c>
      <c r="E78" s="19">
        <v>1150</v>
      </c>
      <c r="F78" s="309"/>
      <c r="G78" s="67"/>
      <c r="H78" s="67"/>
    </row>
    <row r="79" spans="1:8" s="86" customFormat="1" ht="20.25" customHeight="1">
      <c r="A79" s="13">
        <f>IF(D79="","",SUBTOTAL(3,$D$9:D79))</f>
        <v>63</v>
      </c>
      <c r="B79" s="39" t="s">
        <v>1440</v>
      </c>
      <c r="C79" s="7" t="s">
        <v>1043</v>
      </c>
      <c r="D79" s="7" t="s">
        <v>406</v>
      </c>
      <c r="E79" s="19">
        <v>4400</v>
      </c>
      <c r="F79" s="309"/>
      <c r="G79" s="67"/>
      <c r="H79" s="67"/>
    </row>
    <row r="80" spans="1:8" s="86" customFormat="1" ht="20.25" customHeight="1">
      <c r="A80" s="13">
        <f>IF(D80="","",SUBTOTAL(3,$D$9:D80))</f>
        <v>64</v>
      </c>
      <c r="B80" s="39" t="s">
        <v>1441</v>
      </c>
      <c r="C80" s="7" t="s">
        <v>1438</v>
      </c>
      <c r="D80" s="7" t="s">
        <v>406</v>
      </c>
      <c r="E80" s="19">
        <v>5800</v>
      </c>
      <c r="F80" s="309"/>
      <c r="G80" s="67"/>
      <c r="H80" s="67"/>
    </row>
    <row r="81" spans="1:8" s="86" customFormat="1" ht="20.25" customHeight="1">
      <c r="A81" s="13">
        <f>IF(D81="","",SUBTOTAL(3,$D$9:D81))</f>
        <v>65</v>
      </c>
      <c r="B81" s="39" t="s">
        <v>1441</v>
      </c>
      <c r="C81" s="7" t="s">
        <v>1046</v>
      </c>
      <c r="D81" s="7" t="s">
        <v>406</v>
      </c>
      <c r="E81" s="19">
        <v>7900</v>
      </c>
      <c r="F81" s="309"/>
      <c r="G81" s="67"/>
      <c r="H81" s="67"/>
    </row>
    <row r="82" spans="1:8" s="86" customFormat="1" ht="20.25" customHeight="1">
      <c r="A82" s="13">
        <f>IF(D82="","",SUBTOTAL(3,$D$9:D82))</f>
        <v>66</v>
      </c>
      <c r="B82" s="39" t="s">
        <v>1441</v>
      </c>
      <c r="C82" s="7" t="s">
        <v>1439</v>
      </c>
      <c r="D82" s="7" t="s">
        <v>406</v>
      </c>
      <c r="E82" s="19">
        <v>5250</v>
      </c>
      <c r="F82" s="309"/>
      <c r="G82" s="67"/>
      <c r="H82" s="67"/>
    </row>
    <row r="83" spans="1:8" s="86" customFormat="1" ht="15.75">
      <c r="A83" s="14" t="s">
        <v>519</v>
      </c>
      <c r="B83" s="42" t="s">
        <v>47</v>
      </c>
      <c r="C83" s="10"/>
      <c r="D83" s="7"/>
      <c r="E83" s="8"/>
      <c r="F83" s="33"/>
      <c r="G83" s="67"/>
      <c r="H83" s="84"/>
    </row>
    <row r="84" spans="1:8" s="86" customFormat="1" ht="15.75">
      <c r="A84" s="13">
        <f>IF(D84="","",SUBTOTAL(3,$D$9:D84))</f>
        <v>67</v>
      </c>
      <c r="B84" s="11" t="s">
        <v>52</v>
      </c>
      <c r="C84" s="7" t="s">
        <v>888</v>
      </c>
      <c r="D84" s="7" t="s">
        <v>406</v>
      </c>
      <c r="E84" s="19">
        <v>3500</v>
      </c>
      <c r="F84" s="33" t="s">
        <v>615</v>
      </c>
      <c r="G84" s="67"/>
      <c r="H84" s="67"/>
    </row>
    <row r="85" spans="1:8" s="86" customFormat="1" ht="15.75">
      <c r="A85" s="13">
        <f>IF(D85="","",SUBTOTAL(3,$D$9:D85))</f>
        <v>68</v>
      </c>
      <c r="B85" s="11" t="s">
        <v>52</v>
      </c>
      <c r="C85" s="7" t="s">
        <v>874</v>
      </c>
      <c r="D85" s="7" t="s">
        <v>406</v>
      </c>
      <c r="E85" s="19">
        <v>4000</v>
      </c>
      <c r="F85" s="33" t="s">
        <v>615</v>
      </c>
      <c r="G85" s="67"/>
      <c r="H85" s="67"/>
    </row>
    <row r="86" spans="1:8" s="86" customFormat="1" ht="15.75">
      <c r="A86" s="14">
        <v>3</v>
      </c>
      <c r="B86" s="42" t="s">
        <v>498</v>
      </c>
      <c r="C86" s="42"/>
      <c r="D86" s="42"/>
      <c r="E86" s="42"/>
      <c r="F86" s="35"/>
      <c r="G86" s="67"/>
      <c r="H86" s="84"/>
    </row>
    <row r="87" spans="1:8" s="87" customFormat="1" ht="15.75">
      <c r="A87" s="14" t="s">
        <v>517</v>
      </c>
      <c r="B87" s="42" t="s">
        <v>363</v>
      </c>
      <c r="C87" s="10"/>
      <c r="D87" s="10"/>
      <c r="E87" s="8"/>
      <c r="F87" s="286" t="s">
        <v>1462</v>
      </c>
      <c r="G87" s="67"/>
      <c r="H87" s="150"/>
    </row>
    <row r="88" spans="1:8" s="87" customFormat="1" ht="30">
      <c r="A88" s="13">
        <f>IF(D88="","",SUBTOTAL(3,$D$9:D88))</f>
        <v>69</v>
      </c>
      <c r="B88" s="39" t="s">
        <v>268</v>
      </c>
      <c r="C88" s="7" t="s">
        <v>269</v>
      </c>
      <c r="D88" s="7" t="s">
        <v>405</v>
      </c>
      <c r="E88" s="19">
        <v>110000</v>
      </c>
      <c r="F88" s="286"/>
      <c r="G88" s="67"/>
      <c r="H88" s="67"/>
    </row>
    <row r="89" spans="1:8" s="87" customFormat="1" ht="15.75">
      <c r="A89" s="13">
        <f>IF(D89="","",SUBTOTAL(3,$D$9:D89))</f>
        <v>70</v>
      </c>
      <c r="B89" s="39" t="s">
        <v>270</v>
      </c>
      <c r="C89" s="7" t="s">
        <v>269</v>
      </c>
      <c r="D89" s="7" t="s">
        <v>405</v>
      </c>
      <c r="E89" s="19">
        <v>120000</v>
      </c>
      <c r="F89" s="286"/>
      <c r="G89" s="67"/>
      <c r="H89" s="67"/>
    </row>
    <row r="90" spans="1:8" s="87" customFormat="1" ht="30">
      <c r="A90" s="13">
        <f>IF(D90="","",SUBTOTAL(3,$D$9:D90))</f>
        <v>71</v>
      </c>
      <c r="B90" s="39" t="s">
        <v>271</v>
      </c>
      <c r="C90" s="7" t="s">
        <v>269</v>
      </c>
      <c r="D90" s="7" t="s">
        <v>405</v>
      </c>
      <c r="E90" s="19">
        <v>150000</v>
      </c>
      <c r="F90" s="286"/>
      <c r="G90" s="67"/>
      <c r="H90" s="67"/>
    </row>
    <row r="91" spans="1:8" s="86" customFormat="1" ht="30">
      <c r="A91" s="13">
        <f>IF(D91="","",SUBTOTAL(3,$D$9:D91))</f>
        <v>72</v>
      </c>
      <c r="B91" s="39" t="s">
        <v>272</v>
      </c>
      <c r="C91" s="7" t="s">
        <v>269</v>
      </c>
      <c r="D91" s="7" t="s">
        <v>405</v>
      </c>
      <c r="E91" s="19">
        <v>130000</v>
      </c>
      <c r="F91" s="286"/>
      <c r="G91" s="105"/>
      <c r="H91" s="67"/>
    </row>
    <row r="92" spans="1:8" s="86" customFormat="1" ht="15.75">
      <c r="A92" s="13">
        <f>IF(D92="","",SUBTOTAL(3,$D$9:D92))</f>
        <v>73</v>
      </c>
      <c r="B92" s="39" t="s">
        <v>273</v>
      </c>
      <c r="C92" s="7" t="s">
        <v>269</v>
      </c>
      <c r="D92" s="7" t="s">
        <v>405</v>
      </c>
      <c r="E92" s="19">
        <v>140000</v>
      </c>
      <c r="F92" s="286"/>
      <c r="G92" s="105"/>
      <c r="H92" s="67"/>
    </row>
    <row r="93" spans="1:8" s="86" customFormat="1" ht="30">
      <c r="A93" s="13">
        <f>IF(D93="","",SUBTOTAL(3,$D$9:D93))</f>
        <v>74</v>
      </c>
      <c r="B93" s="39" t="s">
        <v>274</v>
      </c>
      <c r="C93" s="7" t="s">
        <v>269</v>
      </c>
      <c r="D93" s="7" t="s">
        <v>405</v>
      </c>
      <c r="E93" s="19">
        <v>150000</v>
      </c>
      <c r="F93" s="286"/>
      <c r="G93" s="67"/>
      <c r="H93" s="67"/>
    </row>
    <row r="94" spans="1:8" s="86" customFormat="1" ht="30">
      <c r="A94" s="13">
        <f>IF(D94="","",SUBTOTAL(3,$D$9:D94))</f>
        <v>75</v>
      </c>
      <c r="B94" s="39" t="s">
        <v>275</v>
      </c>
      <c r="C94" s="7" t="s">
        <v>269</v>
      </c>
      <c r="D94" s="7" t="s">
        <v>405</v>
      </c>
      <c r="E94" s="19">
        <v>130000</v>
      </c>
      <c r="F94" s="286"/>
      <c r="G94" s="67"/>
      <c r="H94" s="67"/>
    </row>
    <row r="95" spans="1:8" s="86" customFormat="1" ht="15.75">
      <c r="A95" s="13">
        <f>IF(D95="","",SUBTOTAL(3,$D$9:D95))</f>
        <v>76</v>
      </c>
      <c r="B95" s="39" t="s">
        <v>276</v>
      </c>
      <c r="C95" s="7" t="s">
        <v>269</v>
      </c>
      <c r="D95" s="7" t="s">
        <v>405</v>
      </c>
      <c r="E95" s="19">
        <v>140000</v>
      </c>
      <c r="F95" s="286"/>
      <c r="G95" s="67"/>
      <c r="H95" s="67"/>
    </row>
    <row r="96" spans="1:8" s="86" customFormat="1" ht="30">
      <c r="A96" s="13">
        <f>IF(D96="","",SUBTOTAL(3,$D$9:D96))</f>
        <v>77</v>
      </c>
      <c r="B96" s="39" t="s">
        <v>277</v>
      </c>
      <c r="C96" s="7" t="s">
        <v>269</v>
      </c>
      <c r="D96" s="7" t="s">
        <v>405</v>
      </c>
      <c r="E96" s="19">
        <v>150000</v>
      </c>
      <c r="F96" s="286"/>
      <c r="G96" s="67"/>
      <c r="H96" s="67"/>
    </row>
    <row r="97" spans="1:8" s="86" customFormat="1" ht="15.75">
      <c r="A97" s="13">
        <f>IF(D97="","",SUBTOTAL(3,$D$9:D97))</f>
        <v>78</v>
      </c>
      <c r="B97" s="39" t="s">
        <v>541</v>
      </c>
      <c r="C97" s="7" t="s">
        <v>1397</v>
      </c>
      <c r="D97" s="7" t="s">
        <v>405</v>
      </c>
      <c r="E97" s="19">
        <v>78000</v>
      </c>
      <c r="F97" s="286"/>
      <c r="G97" s="67"/>
      <c r="H97" s="67"/>
    </row>
    <row r="98" spans="1:8" s="86" customFormat="1" ht="15.75">
      <c r="A98" s="13">
        <f>IF(D98="","",SUBTOTAL(3,$D$9:D98))</f>
        <v>79</v>
      </c>
      <c r="B98" s="39" t="s">
        <v>950</v>
      </c>
      <c r="C98" s="7" t="s">
        <v>1397</v>
      </c>
      <c r="D98" s="7" t="s">
        <v>405</v>
      </c>
      <c r="E98" s="19">
        <v>83000</v>
      </c>
      <c r="F98" s="286"/>
      <c r="G98" s="67"/>
      <c r="H98" s="67"/>
    </row>
    <row r="99" spans="1:8" s="86" customFormat="1" ht="15.75">
      <c r="A99" s="13">
        <f>IF(D99="","",SUBTOTAL(3,$D$9:D99))</f>
        <v>80</v>
      </c>
      <c r="B99" s="39" t="s">
        <v>949</v>
      </c>
      <c r="C99" s="7" t="s">
        <v>1397</v>
      </c>
      <c r="D99" s="7" t="s">
        <v>405</v>
      </c>
      <c r="E99" s="19">
        <v>88000</v>
      </c>
      <c r="F99" s="286"/>
      <c r="G99" s="67"/>
      <c r="H99" s="67"/>
    </row>
    <row r="100" spans="1:8" s="86" customFormat="1" ht="15.75">
      <c r="A100" s="14" t="s">
        <v>518</v>
      </c>
      <c r="B100" s="42" t="s">
        <v>12</v>
      </c>
      <c r="C100" s="7"/>
      <c r="D100" s="7"/>
      <c r="E100" s="8"/>
      <c r="F100" s="286"/>
      <c r="G100" s="67"/>
      <c r="H100" s="84"/>
    </row>
    <row r="101" spans="1:8" s="86" customFormat="1" ht="15.75">
      <c r="A101" s="13">
        <f>IF(D101="","",SUBTOTAL(3,$D$9:D101))</f>
        <v>81</v>
      </c>
      <c r="B101" s="39" t="s">
        <v>13</v>
      </c>
      <c r="C101" s="7" t="s">
        <v>16</v>
      </c>
      <c r="D101" s="7" t="s">
        <v>606</v>
      </c>
      <c r="E101" s="19">
        <v>50000</v>
      </c>
      <c r="F101" s="286"/>
      <c r="G101" s="67"/>
      <c r="H101" s="67"/>
    </row>
    <row r="102" spans="1:8" s="86" customFormat="1" ht="15.75">
      <c r="A102" s="13">
        <f>IF(D102="","",SUBTOTAL(3,$D$9:D102))</f>
        <v>82</v>
      </c>
      <c r="B102" s="39" t="s">
        <v>14</v>
      </c>
      <c r="C102" s="7" t="s">
        <v>16</v>
      </c>
      <c r="D102" s="7" t="s">
        <v>606</v>
      </c>
      <c r="E102" s="19">
        <v>60000</v>
      </c>
      <c r="F102" s="286"/>
      <c r="G102" s="67"/>
      <c r="H102" s="67"/>
    </row>
    <row r="103" spans="1:8" s="86" customFormat="1" ht="15.75">
      <c r="A103" s="13">
        <f>IF(D103="","",SUBTOTAL(3,$D$9:D103))</f>
        <v>83</v>
      </c>
      <c r="B103" s="39" t="s">
        <v>15</v>
      </c>
      <c r="C103" s="7" t="s">
        <v>16</v>
      </c>
      <c r="D103" s="7" t="s">
        <v>606</v>
      </c>
      <c r="E103" s="19">
        <v>70000</v>
      </c>
      <c r="F103" s="286"/>
      <c r="G103" s="67"/>
      <c r="H103" s="67"/>
    </row>
    <row r="104" spans="1:8" s="86" customFormat="1" ht="15.75">
      <c r="A104" s="14" t="s">
        <v>519</v>
      </c>
      <c r="B104" s="42" t="s">
        <v>304</v>
      </c>
      <c r="C104" s="7"/>
      <c r="D104" s="7"/>
      <c r="E104" s="8"/>
      <c r="F104" s="286" t="s">
        <v>505</v>
      </c>
      <c r="G104" s="67"/>
      <c r="H104" s="84"/>
    </row>
    <row r="105" spans="1:8" s="86" customFormat="1" ht="15.75" customHeight="1">
      <c r="A105" s="13">
        <f>IF(D105="","",SUBTOTAL(3,$D$9:D105))</f>
        <v>84</v>
      </c>
      <c r="B105" s="39" t="s">
        <v>494</v>
      </c>
      <c r="C105" s="7"/>
      <c r="D105" s="7" t="s">
        <v>406</v>
      </c>
      <c r="E105" s="19">
        <v>12700</v>
      </c>
      <c r="F105" s="286"/>
      <c r="G105" s="67"/>
      <c r="H105" s="67"/>
    </row>
    <row r="106" spans="1:8" s="86" customFormat="1" ht="15.75">
      <c r="A106" s="13">
        <f>IF(D106="","",SUBTOTAL(3,$D$9:D106))</f>
        <v>85</v>
      </c>
      <c r="B106" s="39" t="s">
        <v>495</v>
      </c>
      <c r="C106" s="7"/>
      <c r="D106" s="7" t="s">
        <v>406</v>
      </c>
      <c r="E106" s="19">
        <v>20500</v>
      </c>
      <c r="F106" s="286"/>
      <c r="G106" s="67"/>
      <c r="H106" s="67"/>
    </row>
    <row r="107" spans="1:8" s="86" customFormat="1" ht="15.75">
      <c r="A107" s="13">
        <f>IF(D107="","",SUBTOTAL(3,$D$9:D107))</f>
        <v>86</v>
      </c>
      <c r="B107" s="39" t="s">
        <v>496</v>
      </c>
      <c r="C107" s="7"/>
      <c r="D107" s="7" t="s">
        <v>406</v>
      </c>
      <c r="E107" s="19">
        <v>20500</v>
      </c>
      <c r="F107" s="286"/>
      <c r="G107" s="67"/>
      <c r="H107" s="67"/>
    </row>
    <row r="108" spans="1:8" s="86" customFormat="1" ht="15.75">
      <c r="A108" s="14" t="s">
        <v>520</v>
      </c>
      <c r="B108" s="42" t="s">
        <v>523</v>
      </c>
      <c r="C108" s="7"/>
      <c r="D108" s="7"/>
      <c r="E108" s="8"/>
      <c r="F108" s="286"/>
      <c r="G108" s="67"/>
      <c r="H108" s="84"/>
    </row>
    <row r="109" spans="1:8" s="86" customFormat="1" ht="15.75">
      <c r="A109" s="13">
        <f>IF(D109="","",SUBTOTAL(3,$D$9:D109))</f>
        <v>87</v>
      </c>
      <c r="B109" s="39" t="s">
        <v>541</v>
      </c>
      <c r="C109" s="7" t="s">
        <v>1171</v>
      </c>
      <c r="D109" s="7" t="s">
        <v>406</v>
      </c>
      <c r="E109" s="19">
        <v>7900</v>
      </c>
      <c r="F109" s="286"/>
      <c r="G109" s="67"/>
      <c r="H109" s="67"/>
    </row>
    <row r="110" spans="1:8" s="86" customFormat="1" ht="15.75">
      <c r="A110" s="13">
        <f>IF(D110="","",SUBTOTAL(3,$D$9:D110))</f>
        <v>88</v>
      </c>
      <c r="B110" s="39" t="s">
        <v>542</v>
      </c>
      <c r="C110" s="7" t="s">
        <v>1171</v>
      </c>
      <c r="D110" s="7" t="s">
        <v>406</v>
      </c>
      <c r="E110" s="19">
        <v>9600</v>
      </c>
      <c r="F110" s="286"/>
      <c r="G110" s="67"/>
      <c r="H110" s="67"/>
    </row>
    <row r="111" spans="1:8" s="86" customFormat="1" ht="15.75">
      <c r="A111" s="13">
        <f>IF(D111="","",SUBTOTAL(3,$D$9:D111))</f>
        <v>89</v>
      </c>
      <c r="B111" s="39" t="s">
        <v>543</v>
      </c>
      <c r="C111" s="7" t="s">
        <v>1171</v>
      </c>
      <c r="D111" s="7" t="s">
        <v>406</v>
      </c>
      <c r="E111" s="19">
        <v>8900</v>
      </c>
      <c r="F111" s="286"/>
      <c r="G111" s="67"/>
      <c r="H111" s="67"/>
    </row>
    <row r="112" spans="1:8" s="86" customFormat="1" ht="15.75">
      <c r="A112" s="14" t="s">
        <v>521</v>
      </c>
      <c r="B112" s="42" t="s">
        <v>499</v>
      </c>
      <c r="C112" s="7"/>
      <c r="D112" s="7"/>
      <c r="E112" s="8"/>
      <c r="F112" s="286"/>
      <c r="G112" s="67"/>
      <c r="H112" s="84"/>
    </row>
    <row r="113" spans="1:8" s="86" customFormat="1" ht="15.75">
      <c r="A113" s="13">
        <f>IF(D113="","",SUBTOTAL(3,$D$9:D113))</f>
        <v>90</v>
      </c>
      <c r="B113" s="39" t="s">
        <v>500</v>
      </c>
      <c r="C113" s="7" t="s">
        <v>502</v>
      </c>
      <c r="D113" s="7" t="s">
        <v>606</v>
      </c>
      <c r="E113" s="19">
        <v>11000</v>
      </c>
      <c r="F113" s="286"/>
      <c r="G113" s="67"/>
      <c r="H113" s="67"/>
    </row>
    <row r="114" spans="1:8" s="86" customFormat="1" ht="15.75">
      <c r="A114" s="13">
        <f>IF(D114="","",SUBTOTAL(3,$D$9:D114))</f>
        <v>91</v>
      </c>
      <c r="B114" s="39" t="s">
        <v>501</v>
      </c>
      <c r="C114" s="7" t="s">
        <v>503</v>
      </c>
      <c r="D114" s="7" t="s">
        <v>606</v>
      </c>
      <c r="E114" s="19">
        <v>32500</v>
      </c>
      <c r="F114" s="286"/>
      <c r="G114" s="67"/>
      <c r="H114" s="67"/>
    </row>
    <row r="115" spans="1:8" s="86" customFormat="1" ht="15.75">
      <c r="A115" s="13">
        <f>IF(D115="","",SUBTOTAL(3,$D$9:D115))</f>
        <v>92</v>
      </c>
      <c r="B115" s="39" t="s">
        <v>501</v>
      </c>
      <c r="C115" s="7" t="s">
        <v>896</v>
      </c>
      <c r="D115" s="7" t="s">
        <v>606</v>
      </c>
      <c r="E115" s="19">
        <v>38500</v>
      </c>
      <c r="F115" s="286"/>
      <c r="G115" s="67"/>
      <c r="H115" s="67"/>
    </row>
    <row r="116" spans="1:8" s="86" customFormat="1" ht="15.75">
      <c r="A116" s="13">
        <f>IF(D116="","",SUBTOTAL(3,$D$9:D116))</f>
        <v>93</v>
      </c>
      <c r="B116" s="39" t="s">
        <v>501</v>
      </c>
      <c r="C116" s="7" t="s">
        <v>504</v>
      </c>
      <c r="D116" s="7" t="s">
        <v>606</v>
      </c>
      <c r="E116" s="19">
        <v>44500</v>
      </c>
      <c r="F116" s="286"/>
      <c r="G116" s="67"/>
      <c r="H116" s="67"/>
    </row>
    <row r="117" spans="1:8" s="87" customFormat="1" ht="15.75">
      <c r="A117" s="14" t="s">
        <v>522</v>
      </c>
      <c r="B117" s="42" t="s">
        <v>1442</v>
      </c>
      <c r="C117" s="10"/>
      <c r="D117" s="10"/>
      <c r="E117" s="19"/>
      <c r="F117" s="286" t="s">
        <v>1148</v>
      </c>
      <c r="G117" s="66"/>
      <c r="H117" s="66"/>
    </row>
    <row r="118" spans="1:8" s="86" customFormat="1" ht="15.75">
      <c r="A118" s="13">
        <f>IF(D118="","",SUBTOTAL(3,$D$9:D118))</f>
        <v>94</v>
      </c>
      <c r="B118" s="39" t="s">
        <v>541</v>
      </c>
      <c r="C118" s="7" t="s">
        <v>1443</v>
      </c>
      <c r="D118" s="7" t="s">
        <v>405</v>
      </c>
      <c r="E118" s="19">
        <v>86900</v>
      </c>
      <c r="F118" s="286"/>
      <c r="G118" s="67"/>
      <c r="H118" s="67"/>
    </row>
    <row r="119" spans="1:8" s="87" customFormat="1" ht="15.75">
      <c r="A119" s="13">
        <f>IF(D119="","",SUBTOTAL(3,$D$9:D119))</f>
        <v>95</v>
      </c>
      <c r="B119" s="39" t="s">
        <v>542</v>
      </c>
      <c r="C119" s="7" t="s">
        <v>1443</v>
      </c>
      <c r="D119" s="7" t="s">
        <v>405</v>
      </c>
      <c r="E119" s="19">
        <v>105600</v>
      </c>
      <c r="F119" s="286"/>
      <c r="G119" s="66"/>
      <c r="H119" s="66"/>
    </row>
    <row r="120" spans="1:8" s="87" customFormat="1" ht="15.75">
      <c r="A120" s="13">
        <f>IF(D120="","",SUBTOTAL(3,$D$9:D120))</f>
        <v>96</v>
      </c>
      <c r="B120" s="39" t="s">
        <v>543</v>
      </c>
      <c r="C120" s="7" t="s">
        <v>1443</v>
      </c>
      <c r="D120" s="7" t="s">
        <v>405</v>
      </c>
      <c r="E120" s="19">
        <v>97900</v>
      </c>
      <c r="F120" s="286"/>
      <c r="G120" s="66"/>
      <c r="H120" s="66"/>
    </row>
    <row r="121" spans="1:8" s="86" customFormat="1" ht="15.75">
      <c r="A121" s="13">
        <f>IF(D121="","",SUBTOTAL(3,$D$9:D121))</f>
        <v>97</v>
      </c>
      <c r="B121" s="39" t="s">
        <v>541</v>
      </c>
      <c r="C121" s="7" t="s">
        <v>1444</v>
      </c>
      <c r="D121" s="7" t="s">
        <v>405</v>
      </c>
      <c r="E121" s="19">
        <v>93000</v>
      </c>
      <c r="F121" s="286"/>
      <c r="G121" s="67"/>
      <c r="H121" s="67"/>
    </row>
    <row r="122" spans="1:8" s="86" customFormat="1" ht="15.75">
      <c r="A122" s="13">
        <f>IF(D122="","",SUBTOTAL(3,$D$9:D122))</f>
        <v>98</v>
      </c>
      <c r="B122" s="39" t="s">
        <v>542</v>
      </c>
      <c r="C122" s="7" t="s">
        <v>1444</v>
      </c>
      <c r="D122" s="7" t="s">
        <v>405</v>
      </c>
      <c r="E122" s="19">
        <v>111000</v>
      </c>
      <c r="F122" s="286"/>
      <c r="G122" s="67"/>
      <c r="H122" s="67"/>
    </row>
    <row r="123" spans="1:8" s="86" customFormat="1" ht="15.75">
      <c r="A123" s="13">
        <f>IF(D123="","",SUBTOTAL(3,$D$9:D123))</f>
        <v>99</v>
      </c>
      <c r="B123" s="39" t="s">
        <v>543</v>
      </c>
      <c r="C123" s="7" t="s">
        <v>1444</v>
      </c>
      <c r="D123" s="7" t="s">
        <v>405</v>
      </c>
      <c r="E123" s="19">
        <v>99000</v>
      </c>
      <c r="F123" s="286"/>
      <c r="G123" s="67"/>
      <c r="H123" s="67"/>
    </row>
    <row r="124" spans="1:8" s="86" customFormat="1" ht="15.75">
      <c r="A124" s="14">
        <v>4</v>
      </c>
      <c r="B124" s="42" t="s">
        <v>951</v>
      </c>
      <c r="C124" s="42"/>
      <c r="D124" s="42"/>
      <c r="E124" s="8"/>
      <c r="F124" s="33"/>
      <c r="G124" s="67"/>
      <c r="H124" s="84"/>
    </row>
    <row r="125" spans="1:8" s="86" customFormat="1" ht="15.75">
      <c r="A125" s="14" t="s">
        <v>517</v>
      </c>
      <c r="B125" s="42" t="s">
        <v>962</v>
      </c>
      <c r="C125" s="42"/>
      <c r="D125" s="42"/>
      <c r="E125" s="8"/>
      <c r="F125" s="286" t="s">
        <v>985</v>
      </c>
      <c r="G125" s="67"/>
      <c r="H125" s="84"/>
    </row>
    <row r="126" spans="1:8" s="86" customFormat="1" ht="15.75">
      <c r="A126" s="14"/>
      <c r="B126" s="42" t="s">
        <v>973</v>
      </c>
      <c r="C126" s="42"/>
      <c r="D126" s="42"/>
      <c r="E126" s="8"/>
      <c r="F126" s="286"/>
      <c r="G126" s="67"/>
      <c r="H126" s="84"/>
    </row>
    <row r="127" spans="1:8" s="86" customFormat="1" ht="15.75">
      <c r="A127" s="13">
        <f>IF(D127="","",SUBTOTAL(3,$D$9:D127))</f>
        <v>100</v>
      </c>
      <c r="B127" s="39" t="s">
        <v>966</v>
      </c>
      <c r="C127" s="7" t="s">
        <v>963</v>
      </c>
      <c r="D127" s="7" t="s">
        <v>405</v>
      </c>
      <c r="E127" s="8">
        <v>169000</v>
      </c>
      <c r="F127" s="286"/>
      <c r="G127" s="67"/>
      <c r="H127" s="84"/>
    </row>
    <row r="128" spans="1:8" s="86" customFormat="1" ht="15.75">
      <c r="A128" s="13">
        <f>IF(D128="","",SUBTOTAL(3,$D$9:D128))</f>
        <v>101</v>
      </c>
      <c r="B128" s="39" t="s">
        <v>967</v>
      </c>
      <c r="C128" s="7" t="s">
        <v>964</v>
      </c>
      <c r="D128" s="7" t="s">
        <v>405</v>
      </c>
      <c r="E128" s="8">
        <v>224000</v>
      </c>
      <c r="F128" s="286"/>
      <c r="G128" s="67"/>
      <c r="H128" s="84"/>
    </row>
    <row r="129" spans="1:8" s="86" customFormat="1" ht="15.75">
      <c r="A129" s="13">
        <f>IF(D129="","",SUBTOTAL(3,$D$9:D129))</f>
        <v>102</v>
      </c>
      <c r="B129" s="39" t="s">
        <v>957</v>
      </c>
      <c r="C129" s="7" t="s">
        <v>963</v>
      </c>
      <c r="D129" s="7" t="s">
        <v>405</v>
      </c>
      <c r="E129" s="8">
        <v>189000</v>
      </c>
      <c r="F129" s="286"/>
      <c r="G129" s="67"/>
      <c r="H129" s="84"/>
    </row>
    <row r="130" spans="1:8" s="86" customFormat="1" ht="15.75">
      <c r="A130" s="13">
        <f>IF(D130="","",SUBTOTAL(3,$D$9:D130))</f>
        <v>103</v>
      </c>
      <c r="B130" s="39" t="s">
        <v>958</v>
      </c>
      <c r="C130" s="7" t="s">
        <v>964</v>
      </c>
      <c r="D130" s="7" t="s">
        <v>405</v>
      </c>
      <c r="E130" s="8">
        <v>239000</v>
      </c>
      <c r="F130" s="286"/>
      <c r="G130" s="67"/>
      <c r="H130" s="84"/>
    </row>
    <row r="131" spans="1:8" s="86" customFormat="1" ht="15.75">
      <c r="A131" s="13">
        <f>IF(D131="","",SUBTOTAL(3,$D$9:D131))</f>
        <v>104</v>
      </c>
      <c r="B131" s="39" t="s">
        <v>959</v>
      </c>
      <c r="C131" s="7" t="s">
        <v>963</v>
      </c>
      <c r="D131" s="7" t="s">
        <v>405</v>
      </c>
      <c r="E131" s="8">
        <v>231000</v>
      </c>
      <c r="F131" s="286"/>
      <c r="G131" s="67"/>
      <c r="H131" s="84"/>
    </row>
    <row r="132" spans="1:8" s="86" customFormat="1" ht="15.75">
      <c r="A132" s="13">
        <f>IF(D132="","",SUBTOTAL(3,$D$9:D132))</f>
        <v>105</v>
      </c>
      <c r="B132" s="39" t="s">
        <v>960</v>
      </c>
      <c r="C132" s="7" t="s">
        <v>964</v>
      </c>
      <c r="D132" s="7" t="s">
        <v>405</v>
      </c>
      <c r="E132" s="8">
        <v>280000</v>
      </c>
      <c r="F132" s="286"/>
      <c r="G132" s="67"/>
      <c r="H132" s="84"/>
    </row>
    <row r="133" spans="1:8" s="86" customFormat="1" ht="15.75">
      <c r="A133" s="13">
        <f>IF(D133="","",SUBTOTAL(3,$D$9:D133))</f>
        <v>106</v>
      </c>
      <c r="B133" s="39" t="s">
        <v>961</v>
      </c>
      <c r="C133" s="7" t="s">
        <v>965</v>
      </c>
      <c r="D133" s="7" t="s">
        <v>405</v>
      </c>
      <c r="E133" s="8">
        <v>175000</v>
      </c>
      <c r="F133" s="286"/>
      <c r="G133" s="67"/>
      <c r="H133" s="84"/>
    </row>
    <row r="134" spans="1:8" s="86" customFormat="1" ht="15.75">
      <c r="A134" s="14"/>
      <c r="B134" s="42" t="s">
        <v>974</v>
      </c>
      <c r="C134" s="7"/>
      <c r="D134" s="7"/>
      <c r="E134" s="8"/>
      <c r="F134" s="286"/>
      <c r="G134" s="67"/>
      <c r="H134" s="84"/>
    </row>
    <row r="135" spans="1:8" s="86" customFormat="1" ht="15.75">
      <c r="A135" s="13">
        <f>IF(D135="","",SUBTOTAL(3,$D$9:D135))</f>
        <v>107</v>
      </c>
      <c r="B135" s="39" t="s">
        <v>975</v>
      </c>
      <c r="C135" s="7" t="s">
        <v>963</v>
      </c>
      <c r="D135" s="7" t="s">
        <v>405</v>
      </c>
      <c r="E135" s="8">
        <v>185000</v>
      </c>
      <c r="F135" s="286"/>
      <c r="G135" s="67"/>
      <c r="H135" s="84"/>
    </row>
    <row r="136" spans="1:8" s="86" customFormat="1" ht="15.75">
      <c r="A136" s="13">
        <f>IF(D136="","",SUBTOTAL(3,$D$9:D136))</f>
        <v>108</v>
      </c>
      <c r="B136" s="39" t="s">
        <v>976</v>
      </c>
      <c r="C136" s="7" t="s">
        <v>964</v>
      </c>
      <c r="D136" s="7" t="s">
        <v>405</v>
      </c>
      <c r="E136" s="8">
        <v>247000</v>
      </c>
      <c r="F136" s="286"/>
      <c r="G136" s="67"/>
      <c r="H136" s="84"/>
    </row>
    <row r="137" spans="1:8" s="86" customFormat="1" ht="15.75">
      <c r="A137" s="13">
        <f>IF(D137="","",SUBTOTAL(3,$D$9:D137))</f>
        <v>109</v>
      </c>
      <c r="B137" s="39" t="s">
        <v>968</v>
      </c>
      <c r="C137" s="7" t="s">
        <v>963</v>
      </c>
      <c r="D137" s="7" t="s">
        <v>405</v>
      </c>
      <c r="E137" s="8">
        <v>199000</v>
      </c>
      <c r="F137" s="286"/>
      <c r="G137" s="67"/>
      <c r="H137" s="84"/>
    </row>
    <row r="138" spans="1:8" s="86" customFormat="1" ht="15.75">
      <c r="A138" s="13">
        <f>IF(D138="","",SUBTOTAL(3,$D$9:D138))</f>
        <v>110</v>
      </c>
      <c r="B138" s="39" t="s">
        <v>969</v>
      </c>
      <c r="C138" s="7" t="s">
        <v>964</v>
      </c>
      <c r="D138" s="7" t="s">
        <v>405</v>
      </c>
      <c r="E138" s="8">
        <v>268000</v>
      </c>
      <c r="F138" s="286"/>
      <c r="G138" s="67"/>
      <c r="H138" s="84"/>
    </row>
    <row r="139" spans="1:8" s="86" customFormat="1" ht="15.75">
      <c r="A139" s="13">
        <f>IF(D139="","",SUBTOTAL(3,$D$9:D139))</f>
        <v>111</v>
      </c>
      <c r="B139" s="39" t="s">
        <v>970</v>
      </c>
      <c r="C139" s="7" t="s">
        <v>964</v>
      </c>
      <c r="D139" s="7" t="s">
        <v>405</v>
      </c>
      <c r="E139" s="8">
        <v>285000</v>
      </c>
      <c r="F139" s="286"/>
      <c r="G139" s="67"/>
      <c r="H139" s="84"/>
    </row>
    <row r="140" spans="1:8" s="86" customFormat="1" ht="15.75">
      <c r="A140" s="13">
        <f>IF(D140="","",SUBTOTAL(3,$D$9:D140))</f>
        <v>112</v>
      </c>
      <c r="B140" s="39" t="s">
        <v>971</v>
      </c>
      <c r="C140" s="7" t="s">
        <v>963</v>
      </c>
      <c r="D140" s="7" t="s">
        <v>405</v>
      </c>
      <c r="E140" s="8">
        <v>250000</v>
      </c>
      <c r="F140" s="286"/>
      <c r="G140" s="67"/>
      <c r="H140" s="84"/>
    </row>
    <row r="141" spans="1:8" s="86" customFormat="1" ht="15.75">
      <c r="A141" s="13">
        <f>IF(D141="","",SUBTOTAL(3,$D$9:D141))</f>
        <v>113</v>
      </c>
      <c r="B141" s="39" t="s">
        <v>972</v>
      </c>
      <c r="C141" s="7" t="s">
        <v>964</v>
      </c>
      <c r="D141" s="7" t="s">
        <v>405</v>
      </c>
      <c r="E141" s="8">
        <v>315000</v>
      </c>
      <c r="F141" s="286"/>
      <c r="G141" s="67"/>
      <c r="H141" s="84"/>
    </row>
    <row r="142" spans="1:8" s="86" customFormat="1" ht="15.75">
      <c r="A142" s="14"/>
      <c r="B142" s="42" t="s">
        <v>977</v>
      </c>
      <c r="C142" s="10"/>
      <c r="D142" s="42"/>
      <c r="E142" s="8"/>
      <c r="F142" s="286"/>
      <c r="G142" s="67"/>
      <c r="H142" s="84"/>
    </row>
    <row r="143" spans="1:8" s="86" customFormat="1" ht="15.75">
      <c r="A143" s="13">
        <f>IF(D143="","",SUBTOTAL(3,$D$9:D143))</f>
        <v>114</v>
      </c>
      <c r="B143" s="39" t="s">
        <v>984</v>
      </c>
      <c r="C143" s="7" t="s">
        <v>963</v>
      </c>
      <c r="D143" s="7" t="s">
        <v>405</v>
      </c>
      <c r="E143" s="8">
        <v>215000</v>
      </c>
      <c r="F143" s="286"/>
      <c r="G143" s="67"/>
      <c r="H143" s="84"/>
    </row>
    <row r="144" spans="1:8" s="86" customFormat="1" ht="15.75">
      <c r="A144" s="13">
        <f>IF(D144="","",SUBTOTAL(3,$D$9:D144))</f>
        <v>115</v>
      </c>
      <c r="B144" s="39" t="s">
        <v>983</v>
      </c>
      <c r="C144" s="7" t="s">
        <v>964</v>
      </c>
      <c r="D144" s="7" t="s">
        <v>405</v>
      </c>
      <c r="E144" s="8">
        <v>265000</v>
      </c>
      <c r="F144" s="286"/>
      <c r="G144" s="67"/>
      <c r="H144" s="84"/>
    </row>
    <row r="145" spans="1:8" s="86" customFormat="1" ht="15.75">
      <c r="A145" s="13">
        <f>IF(D145="","",SUBTOTAL(3,$D$9:D145))</f>
        <v>116</v>
      </c>
      <c r="B145" s="39" t="s">
        <v>978</v>
      </c>
      <c r="C145" s="7" t="s">
        <v>963</v>
      </c>
      <c r="D145" s="7" t="s">
        <v>405</v>
      </c>
      <c r="E145" s="8">
        <v>231000</v>
      </c>
      <c r="F145" s="286"/>
      <c r="G145" s="67"/>
      <c r="H145" s="84"/>
    </row>
    <row r="146" spans="1:8" s="86" customFormat="1" ht="15.75">
      <c r="A146" s="13">
        <f>IF(D146="","",SUBTOTAL(3,$D$9:D146))</f>
        <v>117</v>
      </c>
      <c r="B146" s="39" t="s">
        <v>979</v>
      </c>
      <c r="C146" s="7" t="s">
        <v>964</v>
      </c>
      <c r="D146" s="7" t="s">
        <v>405</v>
      </c>
      <c r="E146" s="8">
        <v>305000</v>
      </c>
      <c r="F146" s="286"/>
      <c r="G146" s="67"/>
      <c r="H146" s="84"/>
    </row>
    <row r="147" spans="1:8" s="86" customFormat="1" ht="15.75">
      <c r="A147" s="13">
        <f>IF(D147="","",SUBTOTAL(3,$D$9:D147))</f>
        <v>118</v>
      </c>
      <c r="B147" s="39" t="s">
        <v>980</v>
      </c>
      <c r="C147" s="7" t="s">
        <v>964</v>
      </c>
      <c r="D147" s="7" t="s">
        <v>405</v>
      </c>
      <c r="E147" s="8">
        <v>316000</v>
      </c>
      <c r="F147" s="286"/>
      <c r="G147" s="67"/>
      <c r="H147" s="84"/>
    </row>
    <row r="148" spans="1:8" s="86" customFormat="1" ht="15.75">
      <c r="A148" s="13">
        <f>IF(D148="","",SUBTOTAL(3,$D$9:D148))</f>
        <v>119</v>
      </c>
      <c r="B148" s="39" t="s">
        <v>981</v>
      </c>
      <c r="C148" s="7" t="s">
        <v>963</v>
      </c>
      <c r="D148" s="7" t="s">
        <v>405</v>
      </c>
      <c r="E148" s="8">
        <v>275000</v>
      </c>
      <c r="F148" s="286"/>
      <c r="G148" s="67"/>
      <c r="H148" s="84"/>
    </row>
    <row r="149" spans="1:8" s="86" customFormat="1" ht="15.75">
      <c r="A149" s="13">
        <f>IF(D149="","",SUBTOTAL(3,$D$9:D149))</f>
        <v>120</v>
      </c>
      <c r="B149" s="39" t="s">
        <v>982</v>
      </c>
      <c r="C149" s="7" t="s">
        <v>964</v>
      </c>
      <c r="D149" s="7" t="s">
        <v>405</v>
      </c>
      <c r="E149" s="19">
        <v>335000</v>
      </c>
      <c r="F149" s="286"/>
      <c r="G149" s="67"/>
      <c r="H149" s="67"/>
    </row>
    <row r="150" spans="1:8" s="86" customFormat="1" ht="15.75">
      <c r="A150" s="14" t="s">
        <v>518</v>
      </c>
      <c r="B150" s="42" t="s">
        <v>1343</v>
      </c>
      <c r="C150" s="164"/>
      <c r="D150" s="42"/>
      <c r="E150" s="8"/>
      <c r="F150" s="33"/>
      <c r="G150" s="67"/>
      <c r="H150" s="84"/>
    </row>
    <row r="151" spans="1:8" s="86" customFormat="1" ht="15.75">
      <c r="A151" s="14"/>
      <c r="B151" s="42" t="s">
        <v>1353</v>
      </c>
      <c r="C151" s="164"/>
      <c r="D151" s="42"/>
      <c r="E151" s="8"/>
      <c r="F151" s="33"/>
      <c r="G151" s="67"/>
      <c r="H151" s="84"/>
    </row>
    <row r="152" spans="1:8" s="86" customFormat="1" ht="15.75" customHeight="1">
      <c r="A152" s="13">
        <f>IF(D152="","",SUBTOTAL(3,$D$9:D152))</f>
        <v>121</v>
      </c>
      <c r="B152" s="39" t="s">
        <v>1417</v>
      </c>
      <c r="C152" s="165" t="s">
        <v>1344</v>
      </c>
      <c r="D152" s="7" t="s">
        <v>405</v>
      </c>
      <c r="E152" s="8">
        <v>396000</v>
      </c>
      <c r="F152" s="286" t="s">
        <v>1358</v>
      </c>
      <c r="G152" s="67"/>
      <c r="H152" s="67"/>
    </row>
    <row r="153" spans="1:8" s="86" customFormat="1" ht="24">
      <c r="A153" s="13">
        <f>IF(D153="","",SUBTOTAL(3,$D$9:D153))</f>
        <v>122</v>
      </c>
      <c r="B153" s="39" t="s">
        <v>1418</v>
      </c>
      <c r="C153" s="165" t="s">
        <v>1345</v>
      </c>
      <c r="D153" s="7" t="s">
        <v>405</v>
      </c>
      <c r="E153" s="8">
        <v>318000</v>
      </c>
      <c r="F153" s="286"/>
      <c r="G153" s="67"/>
      <c r="H153" s="67"/>
    </row>
    <row r="154" spans="1:8" s="86" customFormat="1" ht="15.75">
      <c r="A154" s="13"/>
      <c r="B154" s="42" t="s">
        <v>1354</v>
      </c>
      <c r="C154" s="165"/>
      <c r="D154" s="7"/>
      <c r="E154" s="8"/>
      <c r="F154" s="286"/>
      <c r="G154" s="67"/>
      <c r="H154" s="67"/>
    </row>
    <row r="155" spans="1:8" s="86" customFormat="1" ht="24">
      <c r="A155" s="13">
        <f>IF(D155="","",SUBTOTAL(3,$D$9:D155))</f>
        <v>123</v>
      </c>
      <c r="B155" s="39" t="s">
        <v>1418</v>
      </c>
      <c r="C155" s="165" t="s">
        <v>1346</v>
      </c>
      <c r="D155" s="7" t="s">
        <v>405</v>
      </c>
      <c r="E155" s="8">
        <v>257000</v>
      </c>
      <c r="F155" s="286"/>
      <c r="G155" s="67"/>
      <c r="H155" s="67"/>
    </row>
    <row r="156" spans="1:8" s="86" customFormat="1" ht="18">
      <c r="A156" s="13">
        <f>IF(D156="","",SUBTOTAL(3,$D$9:D156))</f>
        <v>124</v>
      </c>
      <c r="B156" s="39" t="s">
        <v>1419</v>
      </c>
      <c r="C156" s="185" t="s">
        <v>1436</v>
      </c>
      <c r="D156" s="7" t="s">
        <v>405</v>
      </c>
      <c r="E156" s="8">
        <v>194000</v>
      </c>
      <c r="F156" s="286"/>
      <c r="G156" s="67"/>
      <c r="H156" s="67"/>
    </row>
    <row r="157" spans="1:8" s="86" customFormat="1" ht="24">
      <c r="A157" s="13">
        <f>IF(D157="","",SUBTOTAL(3,$D$9:D157))</f>
        <v>125</v>
      </c>
      <c r="B157" s="39" t="s">
        <v>1420</v>
      </c>
      <c r="C157" s="165" t="s">
        <v>1347</v>
      </c>
      <c r="D157" s="7" t="s">
        <v>405</v>
      </c>
      <c r="E157" s="8">
        <v>187000</v>
      </c>
      <c r="F157" s="286"/>
      <c r="G157" s="67"/>
      <c r="H157" s="67"/>
    </row>
    <row r="158" spans="1:8" s="86" customFormat="1" ht="15.75">
      <c r="A158" s="13">
        <f>IF(D158="","",SUBTOTAL(3,$D$9:D158))</f>
        <v>126</v>
      </c>
      <c r="B158" s="39" t="s">
        <v>1421</v>
      </c>
      <c r="C158" s="165" t="s">
        <v>1348</v>
      </c>
      <c r="D158" s="7" t="s">
        <v>405</v>
      </c>
      <c r="E158" s="8">
        <v>179000</v>
      </c>
      <c r="F158" s="286"/>
      <c r="G158" s="67"/>
      <c r="H158" s="67"/>
    </row>
    <row r="159" spans="1:8" s="86" customFormat="1" ht="15.75">
      <c r="A159" s="13"/>
      <c r="B159" s="42" t="s">
        <v>1355</v>
      </c>
      <c r="C159" s="165"/>
      <c r="D159" s="7"/>
      <c r="E159" s="8"/>
      <c r="F159" s="286"/>
      <c r="G159" s="67"/>
      <c r="H159" s="67"/>
    </row>
    <row r="160" spans="1:8" s="86" customFormat="1" ht="15.75">
      <c r="A160" s="13">
        <f>IF(D160="","",SUBTOTAL(3,$D$9:D160))</f>
        <v>127</v>
      </c>
      <c r="B160" s="39" t="s">
        <v>1422</v>
      </c>
      <c r="C160" s="165" t="s">
        <v>1434</v>
      </c>
      <c r="D160" s="7" t="s">
        <v>405</v>
      </c>
      <c r="E160" s="8">
        <v>145000</v>
      </c>
      <c r="F160" s="286"/>
      <c r="G160" s="67"/>
      <c r="H160" s="67"/>
    </row>
    <row r="161" spans="1:8" s="86" customFormat="1" ht="15.75">
      <c r="A161" s="13">
        <f>IF(D161="","",SUBTOTAL(3,$D$9:D161))</f>
        <v>128</v>
      </c>
      <c r="B161" s="39" t="s">
        <v>1423</v>
      </c>
      <c r="C161" s="165" t="s">
        <v>1433</v>
      </c>
      <c r="D161" s="7" t="s">
        <v>405</v>
      </c>
      <c r="E161" s="8">
        <v>163000</v>
      </c>
      <c r="F161" s="286"/>
      <c r="G161" s="67"/>
      <c r="H161" s="67"/>
    </row>
    <row r="162" spans="1:8" s="86" customFormat="1" ht="24">
      <c r="A162" s="13">
        <f>IF(D162="","",SUBTOTAL(3,$D$9:D162))</f>
        <v>129</v>
      </c>
      <c r="B162" s="39" t="s">
        <v>1424</v>
      </c>
      <c r="C162" s="165" t="s">
        <v>1349</v>
      </c>
      <c r="D162" s="7" t="s">
        <v>405</v>
      </c>
      <c r="E162" s="8">
        <v>140800</v>
      </c>
      <c r="F162" s="286"/>
      <c r="G162" s="67"/>
      <c r="H162" s="67"/>
    </row>
    <row r="163" spans="1:8" s="86" customFormat="1" ht="15.75">
      <c r="A163" s="13">
        <f>IF(D163="","",SUBTOTAL(3,$D$9:D163))</f>
        <v>130</v>
      </c>
      <c r="B163" s="39" t="s">
        <v>1425</v>
      </c>
      <c r="C163" s="165" t="s">
        <v>1435</v>
      </c>
      <c r="D163" s="7" t="s">
        <v>405</v>
      </c>
      <c r="E163" s="8">
        <v>139700</v>
      </c>
      <c r="F163" s="286"/>
      <c r="G163" s="67"/>
      <c r="H163" s="67"/>
    </row>
    <row r="164" spans="1:8" s="86" customFormat="1" ht="15.75">
      <c r="A164" s="13"/>
      <c r="B164" s="42" t="s">
        <v>1356</v>
      </c>
      <c r="C164" s="165"/>
      <c r="D164" s="7"/>
      <c r="E164" s="8"/>
      <c r="F164" s="286"/>
      <c r="G164" s="67"/>
      <c r="H164" s="67"/>
    </row>
    <row r="165" spans="1:8" s="86" customFormat="1" ht="24">
      <c r="A165" s="13">
        <f>IF(D165="","",SUBTOTAL(3,$D$9:D165))</f>
        <v>131</v>
      </c>
      <c r="B165" s="39" t="s">
        <v>1426</v>
      </c>
      <c r="C165" s="165" t="s">
        <v>1351</v>
      </c>
      <c r="D165" s="7" t="s">
        <v>405</v>
      </c>
      <c r="E165" s="8">
        <v>184000</v>
      </c>
      <c r="F165" s="286"/>
      <c r="G165" s="67"/>
      <c r="H165" s="67"/>
    </row>
    <row r="166" spans="1:8" s="86" customFormat="1" ht="24">
      <c r="A166" s="13">
        <f>IF(D166="","",SUBTOTAL(3,$D$9:D166))</f>
        <v>132</v>
      </c>
      <c r="B166" s="39" t="s">
        <v>1427</v>
      </c>
      <c r="C166" s="165" t="s">
        <v>1352</v>
      </c>
      <c r="D166" s="7" t="s">
        <v>405</v>
      </c>
      <c r="E166" s="8">
        <v>140800</v>
      </c>
      <c r="F166" s="286"/>
      <c r="G166" s="67"/>
      <c r="H166" s="67"/>
    </row>
    <row r="167" spans="1:8" s="86" customFormat="1" ht="15.75">
      <c r="A167" s="13"/>
      <c r="B167" s="42" t="s">
        <v>1357</v>
      </c>
      <c r="C167" s="166"/>
      <c r="D167" s="7"/>
      <c r="E167" s="8"/>
      <c r="F167" s="286"/>
      <c r="G167" s="67"/>
      <c r="H167" s="67"/>
    </row>
    <row r="168" spans="1:8" s="86" customFormat="1" ht="15.75">
      <c r="A168" s="13">
        <f>IF(D168="","",SUBTOTAL(3,$D$9:D168))</f>
        <v>133</v>
      </c>
      <c r="B168" s="39" t="s">
        <v>1428</v>
      </c>
      <c r="C168" s="166" t="s">
        <v>1350</v>
      </c>
      <c r="D168" s="7" t="s">
        <v>405</v>
      </c>
      <c r="E168" s="8">
        <v>139700</v>
      </c>
      <c r="F168" s="286"/>
      <c r="G168" s="67"/>
      <c r="H168" s="67"/>
    </row>
    <row r="169" spans="1:8" s="86" customFormat="1" ht="15.75">
      <c r="A169" s="13"/>
      <c r="B169" s="42" t="s">
        <v>1381</v>
      </c>
      <c r="C169" s="166"/>
      <c r="D169" s="7"/>
      <c r="E169" s="8"/>
      <c r="F169" s="286"/>
      <c r="G169" s="67"/>
      <c r="H169" s="67"/>
    </row>
    <row r="170" spans="1:8" s="86" customFormat="1" ht="15.75">
      <c r="A170" s="13">
        <f>IF(D170="","",SUBTOTAL(3,$D$9:D170))</f>
        <v>134</v>
      </c>
      <c r="B170" s="39" t="s">
        <v>1429</v>
      </c>
      <c r="C170" s="166" t="s">
        <v>1383</v>
      </c>
      <c r="D170" s="7" t="s">
        <v>1382</v>
      </c>
      <c r="E170" s="8">
        <v>287100</v>
      </c>
      <c r="F170" s="286"/>
      <c r="G170" s="67"/>
      <c r="H170" s="67"/>
    </row>
    <row r="171" spans="1:8" s="86" customFormat="1" ht="15.75">
      <c r="A171" s="13">
        <f>IF(D171="","",SUBTOTAL(3,$D$9:D171))</f>
        <v>135</v>
      </c>
      <c r="B171" s="39" t="s">
        <v>1430</v>
      </c>
      <c r="C171" s="166" t="s">
        <v>1383</v>
      </c>
      <c r="D171" s="7" t="s">
        <v>1382</v>
      </c>
      <c r="E171" s="8">
        <v>188100</v>
      </c>
      <c r="F171" s="286"/>
      <c r="G171" s="67"/>
      <c r="H171" s="67"/>
    </row>
    <row r="172" spans="1:10" s="86" customFormat="1" ht="15.75">
      <c r="A172" s="138" t="s">
        <v>359</v>
      </c>
      <c r="B172" s="285" t="s">
        <v>53</v>
      </c>
      <c r="C172" s="285"/>
      <c r="D172" s="285"/>
      <c r="E172" s="285"/>
      <c r="F172" s="285"/>
      <c r="G172" s="67"/>
      <c r="H172" s="84"/>
      <c r="J172" s="140"/>
    </row>
    <row r="173" spans="1:11" s="86" customFormat="1" ht="15.75">
      <c r="A173" s="81" t="s">
        <v>375</v>
      </c>
      <c r="B173" s="112" t="s">
        <v>365</v>
      </c>
      <c r="C173" s="112"/>
      <c r="D173" s="114"/>
      <c r="E173" s="110"/>
      <c r="F173" s="178"/>
      <c r="G173" s="67"/>
      <c r="H173" s="84"/>
      <c r="K173" s="101"/>
    </row>
    <row r="174" spans="1:8" s="86" customFormat="1" ht="15.75">
      <c r="A174" s="13">
        <f>IF(D174="","",SUBTOTAL(3,$D$9:D174))</f>
        <v>136</v>
      </c>
      <c r="B174" s="11" t="s">
        <v>370</v>
      </c>
      <c r="C174" s="7"/>
      <c r="D174" s="7" t="s">
        <v>403</v>
      </c>
      <c r="E174" s="19">
        <v>17000</v>
      </c>
      <c r="F174" s="33" t="s">
        <v>615</v>
      </c>
      <c r="G174" s="67"/>
      <c r="H174" s="67"/>
    </row>
    <row r="175" spans="1:11" s="86" customFormat="1" ht="15.75">
      <c r="A175" s="81" t="s">
        <v>379</v>
      </c>
      <c r="B175" s="190" t="s">
        <v>386</v>
      </c>
      <c r="C175" s="114"/>
      <c r="D175" s="114"/>
      <c r="E175" s="110"/>
      <c r="F175" s="178"/>
      <c r="G175" s="67"/>
      <c r="H175" s="84"/>
      <c r="K175" s="101"/>
    </row>
    <row r="176" spans="1:8" s="86" customFormat="1" ht="15.75">
      <c r="A176" s="14">
        <v>1</v>
      </c>
      <c r="B176" s="57" t="s">
        <v>48</v>
      </c>
      <c r="C176" s="7"/>
      <c r="D176" s="7"/>
      <c r="E176" s="8"/>
      <c r="F176" s="33"/>
      <c r="G176" s="67"/>
      <c r="H176" s="84"/>
    </row>
    <row r="177" spans="1:8" s="86" customFormat="1" ht="15.75">
      <c r="A177" s="13">
        <f>IF(D177="","",SUBTOTAL(3,$D$9:D177))</f>
        <v>137</v>
      </c>
      <c r="B177" s="11" t="s">
        <v>372</v>
      </c>
      <c r="C177" s="7"/>
      <c r="D177" s="7" t="s">
        <v>403</v>
      </c>
      <c r="E177" s="19">
        <v>20200</v>
      </c>
      <c r="F177" s="33" t="s">
        <v>615</v>
      </c>
      <c r="G177" s="67"/>
      <c r="H177" s="67"/>
    </row>
    <row r="178" spans="1:8" s="86" customFormat="1" ht="15.75">
      <c r="A178" s="13">
        <f>IF(D178="","",SUBTOTAL(3,$D$9:D178))</f>
        <v>138</v>
      </c>
      <c r="B178" s="11" t="s">
        <v>373</v>
      </c>
      <c r="C178" s="7" t="s">
        <v>715</v>
      </c>
      <c r="D178" s="7" t="s">
        <v>403</v>
      </c>
      <c r="E178" s="19">
        <v>22000</v>
      </c>
      <c r="F178" s="33" t="s">
        <v>615</v>
      </c>
      <c r="G178" s="67"/>
      <c r="H178" s="67"/>
    </row>
    <row r="179" spans="1:8" s="86" customFormat="1" ht="15.75">
      <c r="A179" s="14">
        <v>2</v>
      </c>
      <c r="B179" s="287" t="s">
        <v>575</v>
      </c>
      <c r="C179" s="287"/>
      <c r="D179" s="287"/>
      <c r="E179" s="287"/>
      <c r="F179" s="296" t="s">
        <v>140</v>
      </c>
      <c r="G179" s="67"/>
      <c r="H179" s="84"/>
    </row>
    <row r="180" spans="1:8" s="86" customFormat="1" ht="15.75">
      <c r="A180" s="13">
        <f>IF(D180="","",SUBTOTAL(3,$D$9:D180))</f>
        <v>139</v>
      </c>
      <c r="B180" s="11" t="s">
        <v>168</v>
      </c>
      <c r="C180" s="7" t="s">
        <v>717</v>
      </c>
      <c r="D180" s="7" t="s">
        <v>607</v>
      </c>
      <c r="E180" s="19">
        <v>52000</v>
      </c>
      <c r="F180" s="296"/>
      <c r="G180" s="67"/>
      <c r="H180" s="67"/>
    </row>
    <row r="181" spans="1:8" s="86" customFormat="1" ht="15.75">
      <c r="A181" s="13">
        <f>IF(D181="","",SUBTOTAL(3,$D$9:D181))</f>
        <v>140</v>
      </c>
      <c r="B181" s="11" t="s">
        <v>674</v>
      </c>
      <c r="C181" s="7" t="s">
        <v>675</v>
      </c>
      <c r="D181" s="7" t="s">
        <v>607</v>
      </c>
      <c r="E181" s="19">
        <v>62000</v>
      </c>
      <c r="F181" s="296"/>
      <c r="G181" s="67"/>
      <c r="H181" s="67"/>
    </row>
    <row r="182" spans="1:8" s="86" customFormat="1" ht="15.75">
      <c r="A182" s="13">
        <f>IF(D182="","",SUBTOTAL(3,$D$9:D182))</f>
        <v>141</v>
      </c>
      <c r="B182" s="11" t="s">
        <v>674</v>
      </c>
      <c r="C182" s="7" t="s">
        <v>676</v>
      </c>
      <c r="D182" s="7" t="s">
        <v>607</v>
      </c>
      <c r="E182" s="19">
        <v>64000</v>
      </c>
      <c r="F182" s="296"/>
      <c r="G182" s="67"/>
      <c r="H182" s="67"/>
    </row>
    <row r="183" spans="1:8" s="86" customFormat="1" ht="15.75">
      <c r="A183" s="13">
        <f>IF(D183="","",SUBTOTAL(3,$D$9:D183))</f>
        <v>142</v>
      </c>
      <c r="B183" s="11" t="s">
        <v>674</v>
      </c>
      <c r="C183" s="7" t="s">
        <v>677</v>
      </c>
      <c r="D183" s="7" t="s">
        <v>607</v>
      </c>
      <c r="E183" s="19">
        <v>73000</v>
      </c>
      <c r="F183" s="296"/>
      <c r="G183" s="67"/>
      <c r="H183" s="67"/>
    </row>
    <row r="184" spans="1:8" s="86" customFormat="1" ht="15.75">
      <c r="A184" s="13">
        <f>IF(D184="","",SUBTOTAL(3,$D$9:D184))</f>
        <v>143</v>
      </c>
      <c r="B184" s="11" t="s">
        <v>674</v>
      </c>
      <c r="C184" s="7" t="s">
        <v>678</v>
      </c>
      <c r="D184" s="7" t="s">
        <v>607</v>
      </c>
      <c r="E184" s="19">
        <v>80000</v>
      </c>
      <c r="F184" s="296"/>
      <c r="G184" s="67"/>
      <c r="H184" s="67"/>
    </row>
    <row r="185" spans="1:8" s="86" customFormat="1" ht="20.25" customHeight="1">
      <c r="A185" s="13">
        <f>IF(D185="","",SUBTOTAL(3,$D$9:D185))</f>
        <v>144</v>
      </c>
      <c r="B185" s="11" t="s">
        <v>674</v>
      </c>
      <c r="C185" s="7" t="s">
        <v>679</v>
      </c>
      <c r="D185" s="7" t="s">
        <v>607</v>
      </c>
      <c r="E185" s="19">
        <v>88000</v>
      </c>
      <c r="F185" s="296"/>
      <c r="G185" s="67"/>
      <c r="H185" s="67"/>
    </row>
    <row r="186" spans="1:8" s="86" customFormat="1" ht="15.75">
      <c r="A186" s="14">
        <v>3</v>
      </c>
      <c r="B186" s="287" t="s">
        <v>1372</v>
      </c>
      <c r="C186" s="287"/>
      <c r="D186" s="7"/>
      <c r="E186" s="8"/>
      <c r="F186" s="296"/>
      <c r="G186" s="67"/>
      <c r="H186" s="84"/>
    </row>
    <row r="187" spans="1:8" s="86" customFormat="1" ht="20.25" customHeight="1">
      <c r="A187" s="13">
        <f>IF(D187="","",SUBTOTAL(3,$D$9:D187))</f>
        <v>145</v>
      </c>
      <c r="B187" s="11" t="s">
        <v>674</v>
      </c>
      <c r="C187" s="7" t="s">
        <v>718</v>
      </c>
      <c r="D187" s="7" t="s">
        <v>607</v>
      </c>
      <c r="E187" s="19">
        <v>64000</v>
      </c>
      <c r="F187" s="296"/>
      <c r="G187" s="67"/>
      <c r="H187" s="67"/>
    </row>
    <row r="188" spans="1:8" s="86" customFormat="1" ht="15.75">
      <c r="A188" s="13">
        <f>IF(D188="","",SUBTOTAL(3,$D$9:D188))</f>
        <v>146</v>
      </c>
      <c r="B188" s="11" t="s">
        <v>674</v>
      </c>
      <c r="C188" s="7" t="s">
        <v>637</v>
      </c>
      <c r="D188" s="7" t="s">
        <v>607</v>
      </c>
      <c r="E188" s="19">
        <v>66000</v>
      </c>
      <c r="F188" s="296"/>
      <c r="G188" s="67"/>
      <c r="H188" s="67"/>
    </row>
    <row r="189" spans="1:8" s="86" customFormat="1" ht="15.75">
      <c r="A189" s="13">
        <f>IF(D189="","",SUBTOTAL(3,$D$9:D189))</f>
        <v>147</v>
      </c>
      <c r="B189" s="11" t="s">
        <v>674</v>
      </c>
      <c r="C189" s="7" t="s">
        <v>638</v>
      </c>
      <c r="D189" s="7" t="s">
        <v>607</v>
      </c>
      <c r="E189" s="19">
        <v>75000</v>
      </c>
      <c r="F189" s="296"/>
      <c r="G189" s="67"/>
      <c r="H189" s="67"/>
    </row>
    <row r="190" spans="1:8" s="86" customFormat="1" ht="15.75">
      <c r="A190" s="13">
        <f>IF(D190="","",SUBTOTAL(3,$D$9:D190))</f>
        <v>148</v>
      </c>
      <c r="B190" s="11" t="s">
        <v>674</v>
      </c>
      <c r="C190" s="7" t="s">
        <v>639</v>
      </c>
      <c r="D190" s="7" t="s">
        <v>607</v>
      </c>
      <c r="E190" s="19">
        <v>82000</v>
      </c>
      <c r="F190" s="296"/>
      <c r="G190" s="67"/>
      <c r="H190" s="67"/>
    </row>
    <row r="191" spans="1:8" s="86" customFormat="1" ht="15.75">
      <c r="A191" s="13">
        <f>IF(D191="","",SUBTOTAL(3,$D$9:D191))</f>
        <v>149</v>
      </c>
      <c r="B191" s="11" t="s">
        <v>674</v>
      </c>
      <c r="C191" s="7" t="s">
        <v>306</v>
      </c>
      <c r="D191" s="7" t="s">
        <v>607</v>
      </c>
      <c r="E191" s="19">
        <v>90000</v>
      </c>
      <c r="F191" s="296"/>
      <c r="G191" s="67"/>
      <c r="H191" s="67"/>
    </row>
    <row r="192" spans="1:8" s="86" customFormat="1" ht="15.75">
      <c r="A192" s="14">
        <v>4</v>
      </c>
      <c r="B192" s="15" t="s">
        <v>49</v>
      </c>
      <c r="C192" s="7"/>
      <c r="D192" s="7"/>
      <c r="E192" s="8"/>
      <c r="F192" s="296"/>
      <c r="G192" s="67"/>
      <c r="H192" s="84"/>
    </row>
    <row r="193" spans="1:8" s="86" customFormat="1" ht="15.75">
      <c r="A193" s="13">
        <f>IF(D193="","",SUBTOTAL(3,$D$9:D193))</f>
        <v>150</v>
      </c>
      <c r="B193" s="11" t="s">
        <v>680</v>
      </c>
      <c r="C193" s="7" t="s">
        <v>719</v>
      </c>
      <c r="D193" s="7" t="s">
        <v>607</v>
      </c>
      <c r="E193" s="19">
        <v>45000</v>
      </c>
      <c r="F193" s="296"/>
      <c r="G193" s="187"/>
      <c r="H193" s="67"/>
    </row>
    <row r="194" spans="1:8" s="86" customFormat="1" ht="15.75">
      <c r="A194" s="13">
        <f>IF(D194="","",SUBTOTAL(3,$D$9:D194))</f>
        <v>151</v>
      </c>
      <c r="B194" s="11" t="s">
        <v>680</v>
      </c>
      <c r="C194" s="7" t="s">
        <v>231</v>
      </c>
      <c r="D194" s="7" t="s">
        <v>607</v>
      </c>
      <c r="E194" s="19">
        <v>48000</v>
      </c>
      <c r="F194" s="296"/>
      <c r="G194" s="187"/>
      <c r="H194" s="67"/>
    </row>
    <row r="195" spans="1:8" s="86" customFormat="1" ht="15.75">
      <c r="A195" s="13">
        <f>IF(D195="","",SUBTOTAL(3,$D$9:D195))</f>
        <v>152</v>
      </c>
      <c r="B195" s="11" t="s">
        <v>680</v>
      </c>
      <c r="C195" s="7" t="s">
        <v>192</v>
      </c>
      <c r="D195" s="7" t="s">
        <v>607</v>
      </c>
      <c r="E195" s="19">
        <v>57000</v>
      </c>
      <c r="F195" s="296"/>
      <c r="G195" s="187"/>
      <c r="H195" s="67"/>
    </row>
    <row r="196" spans="1:8" s="86" customFormat="1" ht="15.75">
      <c r="A196" s="13">
        <f>IF(D196="","",SUBTOTAL(3,$D$9:D196))</f>
        <v>153</v>
      </c>
      <c r="B196" s="11" t="s">
        <v>680</v>
      </c>
      <c r="C196" s="7" t="s">
        <v>193</v>
      </c>
      <c r="D196" s="7" t="s">
        <v>607</v>
      </c>
      <c r="E196" s="19">
        <v>62000</v>
      </c>
      <c r="F196" s="296"/>
      <c r="G196" s="187"/>
      <c r="H196" s="67"/>
    </row>
    <row r="197" spans="1:8" s="86" customFormat="1" ht="15.75">
      <c r="A197" s="13">
        <f>IF(D197="","",SUBTOTAL(3,$D$9:D197))</f>
        <v>154</v>
      </c>
      <c r="B197" s="11" t="s">
        <v>680</v>
      </c>
      <c r="C197" s="7" t="s">
        <v>716</v>
      </c>
      <c r="D197" s="7" t="s">
        <v>607</v>
      </c>
      <c r="E197" s="19">
        <v>70000</v>
      </c>
      <c r="F197" s="296"/>
      <c r="G197" s="187"/>
      <c r="H197" s="67"/>
    </row>
    <row r="198" spans="1:8" s="86" customFormat="1" ht="15.75">
      <c r="A198" s="13">
        <f>IF(D198="","",SUBTOTAL(3,$D$9:D198))</f>
        <v>155</v>
      </c>
      <c r="B198" s="11" t="s">
        <v>680</v>
      </c>
      <c r="C198" s="7" t="s">
        <v>287</v>
      </c>
      <c r="D198" s="7" t="s">
        <v>607</v>
      </c>
      <c r="E198" s="19">
        <v>77000</v>
      </c>
      <c r="F198" s="296"/>
      <c r="G198" s="187"/>
      <c r="H198" s="67"/>
    </row>
    <row r="199" spans="1:11" s="86" customFormat="1" ht="15.75">
      <c r="A199" s="81" t="s">
        <v>26</v>
      </c>
      <c r="B199" s="189" t="s">
        <v>486</v>
      </c>
      <c r="C199" s="114"/>
      <c r="D199" s="114"/>
      <c r="E199" s="110"/>
      <c r="F199" s="296"/>
      <c r="G199" s="67"/>
      <c r="H199" s="84"/>
      <c r="K199" s="101"/>
    </row>
    <row r="200" spans="1:8" s="86" customFormat="1" ht="15.75">
      <c r="A200" s="13">
        <f>IF(D200="","",SUBTOTAL(3,$D$9:D200))</f>
        <v>156</v>
      </c>
      <c r="B200" s="11" t="s">
        <v>380</v>
      </c>
      <c r="C200" s="7"/>
      <c r="D200" s="7" t="s">
        <v>381</v>
      </c>
      <c r="E200" s="19">
        <v>24000</v>
      </c>
      <c r="F200" s="296"/>
      <c r="G200" s="67"/>
      <c r="H200" s="67"/>
    </row>
    <row r="201" spans="1:8" s="86" customFormat="1" ht="18" customHeight="1">
      <c r="A201" s="13">
        <f>IF(D201="","",SUBTOTAL(3,$D$9:D201))</f>
        <v>157</v>
      </c>
      <c r="B201" s="11" t="s">
        <v>616</v>
      </c>
      <c r="C201" s="7"/>
      <c r="D201" s="7" t="s">
        <v>381</v>
      </c>
      <c r="E201" s="19">
        <v>24000</v>
      </c>
      <c r="F201" s="296"/>
      <c r="G201" s="67"/>
      <c r="H201" s="67"/>
    </row>
    <row r="202" spans="1:11" s="86" customFormat="1" ht="15.75">
      <c r="A202" s="81" t="s">
        <v>305</v>
      </c>
      <c r="B202" s="189" t="s">
        <v>255</v>
      </c>
      <c r="C202" s="114"/>
      <c r="D202" s="114"/>
      <c r="E202" s="110"/>
      <c r="F202" s="178"/>
      <c r="G202" s="67"/>
      <c r="H202" s="84"/>
      <c r="K202" s="101"/>
    </row>
    <row r="203" spans="1:11" s="86" customFormat="1" ht="15.75">
      <c r="A203" s="81">
        <v>1</v>
      </c>
      <c r="B203" s="189" t="s">
        <v>1371</v>
      </c>
      <c r="C203" s="114"/>
      <c r="D203" s="114"/>
      <c r="E203" s="110"/>
      <c r="F203" s="178"/>
      <c r="G203" s="67"/>
      <c r="H203" s="84"/>
      <c r="K203" s="101"/>
    </row>
    <row r="204" spans="1:11" s="86" customFormat="1" ht="15.75" customHeight="1">
      <c r="A204" s="13">
        <f>IF(D204="","",SUBTOTAL(3,$D$9:D204))</f>
        <v>158</v>
      </c>
      <c r="B204" s="167" t="s">
        <v>1363</v>
      </c>
      <c r="C204" s="168" t="s">
        <v>1361</v>
      </c>
      <c r="D204" s="168" t="s">
        <v>403</v>
      </c>
      <c r="E204" s="169">
        <v>15000</v>
      </c>
      <c r="F204" s="286" t="s">
        <v>615</v>
      </c>
      <c r="G204" s="67"/>
      <c r="H204" s="84"/>
      <c r="K204" s="101"/>
    </row>
    <row r="205" spans="1:11" s="86" customFormat="1" ht="15.75" customHeight="1">
      <c r="A205" s="13">
        <f>IF(D205="","",SUBTOTAL(3,$D$9:D205))</f>
        <v>159</v>
      </c>
      <c r="B205" s="167" t="s">
        <v>1364</v>
      </c>
      <c r="C205" s="168" t="s">
        <v>1361</v>
      </c>
      <c r="D205" s="168" t="s">
        <v>403</v>
      </c>
      <c r="E205" s="169">
        <v>14500</v>
      </c>
      <c r="F205" s="286"/>
      <c r="G205" s="67"/>
      <c r="H205" s="84"/>
      <c r="K205" s="101"/>
    </row>
    <row r="206" spans="1:11" s="86" customFormat="1" ht="15.75" customHeight="1">
      <c r="A206" s="13">
        <f>IF(D206="","",SUBTOTAL(3,$D$9:D206))</f>
        <v>160</v>
      </c>
      <c r="B206" s="167" t="s">
        <v>1364</v>
      </c>
      <c r="C206" s="168" t="s">
        <v>1362</v>
      </c>
      <c r="D206" s="168" t="s">
        <v>403</v>
      </c>
      <c r="E206" s="169">
        <v>15000</v>
      </c>
      <c r="F206" s="286"/>
      <c r="G206" s="67"/>
      <c r="H206" s="84"/>
      <c r="K206" s="101"/>
    </row>
    <row r="207" spans="1:11" s="86" customFormat="1" ht="15.75" customHeight="1">
      <c r="A207" s="13">
        <f>IF(D207="","",SUBTOTAL(3,$D$9:D207))</f>
        <v>161</v>
      </c>
      <c r="B207" s="167" t="s">
        <v>1365</v>
      </c>
      <c r="C207" s="168" t="s">
        <v>1361</v>
      </c>
      <c r="D207" s="168" t="s">
        <v>403</v>
      </c>
      <c r="E207" s="169">
        <v>14000</v>
      </c>
      <c r="F207" s="286"/>
      <c r="G207" s="67"/>
      <c r="H207" s="84"/>
      <c r="K207" s="101"/>
    </row>
    <row r="208" spans="1:11" s="86" customFormat="1" ht="15.75" customHeight="1">
      <c r="A208" s="13">
        <f>IF(D208="","",SUBTOTAL(3,$D$9:D208))</f>
        <v>162</v>
      </c>
      <c r="B208" s="167" t="s">
        <v>1365</v>
      </c>
      <c r="C208" s="168" t="s">
        <v>1362</v>
      </c>
      <c r="D208" s="168" t="s">
        <v>403</v>
      </c>
      <c r="E208" s="169">
        <v>15000</v>
      </c>
      <c r="F208" s="286"/>
      <c r="G208" s="67"/>
      <c r="H208" s="84"/>
      <c r="K208" s="101"/>
    </row>
    <row r="209" spans="1:11" s="86" customFormat="1" ht="15.75" customHeight="1">
      <c r="A209" s="13">
        <f>IF(D209="","",SUBTOTAL(3,$D$9:D209))</f>
        <v>163</v>
      </c>
      <c r="B209" s="167" t="s">
        <v>1366</v>
      </c>
      <c r="C209" s="168" t="s">
        <v>1361</v>
      </c>
      <c r="D209" s="168" t="s">
        <v>403</v>
      </c>
      <c r="E209" s="169">
        <v>14500</v>
      </c>
      <c r="F209" s="286"/>
      <c r="G209" s="67"/>
      <c r="H209" s="84"/>
      <c r="K209" s="101"/>
    </row>
    <row r="210" spans="1:11" s="86" customFormat="1" ht="15.75" customHeight="1">
      <c r="A210" s="13">
        <f>IF(D210="","",SUBTOTAL(3,$D$9:D210))</f>
        <v>164</v>
      </c>
      <c r="B210" s="167" t="s">
        <v>1366</v>
      </c>
      <c r="C210" s="168" t="s">
        <v>1362</v>
      </c>
      <c r="D210" s="168" t="s">
        <v>403</v>
      </c>
      <c r="E210" s="169">
        <v>14000</v>
      </c>
      <c r="F210" s="286"/>
      <c r="G210" s="67"/>
      <c r="H210" s="84"/>
      <c r="K210" s="101"/>
    </row>
    <row r="211" spans="1:11" s="86" customFormat="1" ht="15.75" customHeight="1">
      <c r="A211" s="13">
        <f>IF(D211="","",SUBTOTAL(3,$D$9:D211))</f>
        <v>165</v>
      </c>
      <c r="B211" s="167" t="s">
        <v>1367</v>
      </c>
      <c r="C211" s="168" t="s">
        <v>1361</v>
      </c>
      <c r="D211" s="168" t="s">
        <v>403</v>
      </c>
      <c r="E211" s="169">
        <v>15000</v>
      </c>
      <c r="F211" s="286"/>
      <c r="G211" s="67"/>
      <c r="H211" s="84"/>
      <c r="K211" s="101"/>
    </row>
    <row r="212" spans="1:11" s="86" customFormat="1" ht="15.75" customHeight="1">
      <c r="A212" s="13">
        <f>IF(D212="","",SUBTOTAL(3,$D$9:D212))</f>
        <v>166</v>
      </c>
      <c r="B212" s="167" t="s">
        <v>1367</v>
      </c>
      <c r="C212" s="168" t="s">
        <v>1362</v>
      </c>
      <c r="D212" s="168" t="s">
        <v>403</v>
      </c>
      <c r="E212" s="169">
        <v>15000</v>
      </c>
      <c r="F212" s="286"/>
      <c r="G212" s="67"/>
      <c r="H212" s="84"/>
      <c r="K212" s="101"/>
    </row>
    <row r="213" spans="1:11" s="86" customFormat="1" ht="15.75" customHeight="1">
      <c r="A213" s="13">
        <f>IF(D213="","",SUBTOTAL(3,$D$9:D213))</f>
        <v>167</v>
      </c>
      <c r="B213" s="167" t="s">
        <v>1368</v>
      </c>
      <c r="C213" s="168" t="s">
        <v>1361</v>
      </c>
      <c r="D213" s="168" t="s">
        <v>403</v>
      </c>
      <c r="E213" s="169">
        <v>15000</v>
      </c>
      <c r="F213" s="286"/>
      <c r="G213" s="67"/>
      <c r="H213" s="84"/>
      <c r="K213" s="101"/>
    </row>
    <row r="214" spans="1:11" s="86" customFormat="1" ht="15.75" customHeight="1">
      <c r="A214" s="13">
        <f>IF(D214="","",SUBTOTAL(3,$D$9:D214))</f>
        <v>168</v>
      </c>
      <c r="B214" s="170" t="s">
        <v>1368</v>
      </c>
      <c r="C214" s="168" t="s">
        <v>1362</v>
      </c>
      <c r="D214" s="168" t="s">
        <v>403</v>
      </c>
      <c r="E214" s="169">
        <v>14500</v>
      </c>
      <c r="F214" s="286"/>
      <c r="G214" s="67"/>
      <c r="H214" s="84"/>
      <c r="K214" s="101"/>
    </row>
    <row r="215" spans="1:11" s="86" customFormat="1" ht="15.75" customHeight="1">
      <c r="A215" s="13">
        <f>IF(D215="","",SUBTOTAL(3,$D$9:D215))</f>
        <v>169</v>
      </c>
      <c r="B215" s="167" t="s">
        <v>1369</v>
      </c>
      <c r="C215" s="168" t="s">
        <v>1361</v>
      </c>
      <c r="D215" s="168" t="s">
        <v>403</v>
      </c>
      <c r="E215" s="169">
        <v>15000</v>
      </c>
      <c r="F215" s="286"/>
      <c r="G215" s="67"/>
      <c r="H215" s="84"/>
      <c r="K215" s="101"/>
    </row>
    <row r="216" spans="1:11" s="86" customFormat="1" ht="15.75" customHeight="1">
      <c r="A216" s="13">
        <f>IF(D216="","",SUBTOTAL(3,$D$9:D216))</f>
        <v>170</v>
      </c>
      <c r="B216" s="167" t="s">
        <v>1369</v>
      </c>
      <c r="C216" s="168" t="s">
        <v>1362</v>
      </c>
      <c r="D216" s="168" t="s">
        <v>403</v>
      </c>
      <c r="E216" s="169">
        <v>14500</v>
      </c>
      <c r="F216" s="286"/>
      <c r="G216" s="67"/>
      <c r="H216" s="84"/>
      <c r="K216" s="101"/>
    </row>
    <row r="217" spans="1:11" s="86" customFormat="1" ht="15.75" customHeight="1">
      <c r="A217" s="13">
        <f>IF(D217="","",SUBTOTAL(3,$D$9:D217))</f>
        <v>171</v>
      </c>
      <c r="B217" s="167" t="s">
        <v>1360</v>
      </c>
      <c r="C217" s="168"/>
      <c r="D217" s="168" t="s">
        <v>403</v>
      </c>
      <c r="E217" s="169">
        <v>14000</v>
      </c>
      <c r="F217" s="286"/>
      <c r="G217" s="67"/>
      <c r="H217" s="84"/>
      <c r="K217" s="101"/>
    </row>
    <row r="218" spans="1:11" s="86" customFormat="1" ht="15.75" customHeight="1">
      <c r="A218" s="13">
        <f>IF(D218="","",SUBTOTAL(3,$D$9:D218))</f>
        <v>172</v>
      </c>
      <c r="B218" s="167" t="s">
        <v>1370</v>
      </c>
      <c r="C218" s="168"/>
      <c r="D218" s="168" t="s">
        <v>403</v>
      </c>
      <c r="E218" s="169">
        <v>13000</v>
      </c>
      <c r="F218" s="286"/>
      <c r="G218" s="67"/>
      <c r="H218" s="84"/>
      <c r="K218" s="101"/>
    </row>
    <row r="219" spans="1:8" s="86" customFormat="1" ht="15.75">
      <c r="A219" s="14">
        <v>2</v>
      </c>
      <c r="B219" s="15" t="s">
        <v>54</v>
      </c>
      <c r="C219" s="12"/>
      <c r="D219" s="7"/>
      <c r="E219" s="16"/>
      <c r="F219" s="63"/>
      <c r="G219" s="67"/>
      <c r="H219" s="84"/>
    </row>
    <row r="220" spans="1:8" s="86" customFormat="1" ht="15.75">
      <c r="A220" s="13">
        <f>IF(D220="","",SUBTOTAL(3,$D$9:D220))</f>
        <v>173</v>
      </c>
      <c r="B220" s="11" t="s">
        <v>343</v>
      </c>
      <c r="C220" s="7" t="s">
        <v>397</v>
      </c>
      <c r="D220" s="7" t="s">
        <v>403</v>
      </c>
      <c r="E220" s="19">
        <v>14000</v>
      </c>
      <c r="F220" s="286" t="s">
        <v>684</v>
      </c>
      <c r="G220" s="67"/>
      <c r="H220" s="67"/>
    </row>
    <row r="221" spans="1:8" s="86" customFormat="1" ht="15.75">
      <c r="A221" s="13">
        <f>IF(D221="","",SUBTOTAL(3,$D$9:D221))</f>
        <v>174</v>
      </c>
      <c r="B221" s="11" t="s">
        <v>344</v>
      </c>
      <c r="C221" s="7" t="s">
        <v>397</v>
      </c>
      <c r="D221" s="7" t="s">
        <v>403</v>
      </c>
      <c r="E221" s="19">
        <v>14000</v>
      </c>
      <c r="F221" s="286"/>
      <c r="G221" s="67"/>
      <c r="H221" s="67"/>
    </row>
    <row r="222" spans="1:8" s="86" customFormat="1" ht="15.75">
      <c r="A222" s="13">
        <f>IF(D222="","",SUBTOTAL(3,$D$9:D222))</f>
        <v>175</v>
      </c>
      <c r="B222" s="11" t="s">
        <v>345</v>
      </c>
      <c r="C222" s="7" t="s">
        <v>397</v>
      </c>
      <c r="D222" s="7" t="s">
        <v>403</v>
      </c>
      <c r="E222" s="19">
        <v>14100</v>
      </c>
      <c r="F222" s="286"/>
      <c r="G222" s="67"/>
      <c r="H222" s="67"/>
    </row>
    <row r="223" spans="1:8" s="86" customFormat="1" ht="15.75">
      <c r="A223" s="13">
        <f>IF(D223="","",SUBTOTAL(3,$D$9:D223))</f>
        <v>176</v>
      </c>
      <c r="B223" s="11" t="s">
        <v>253</v>
      </c>
      <c r="C223" s="7" t="s">
        <v>398</v>
      </c>
      <c r="D223" s="7" t="s">
        <v>403</v>
      </c>
      <c r="E223" s="19">
        <v>13950</v>
      </c>
      <c r="F223" s="286"/>
      <c r="G223" s="67"/>
      <c r="H223" s="67"/>
    </row>
    <row r="224" spans="1:8" s="86" customFormat="1" ht="15.75">
      <c r="A224" s="13">
        <f>IF(D224="","",SUBTOTAL(3,$D$9:D224))</f>
        <v>177</v>
      </c>
      <c r="B224" s="11" t="s">
        <v>393</v>
      </c>
      <c r="C224" s="7" t="s">
        <v>398</v>
      </c>
      <c r="D224" s="7" t="s">
        <v>403</v>
      </c>
      <c r="E224" s="19">
        <v>13800</v>
      </c>
      <c r="F224" s="286"/>
      <c r="G224" s="67"/>
      <c r="H224" s="67"/>
    </row>
    <row r="225" spans="1:8" s="86" customFormat="1" ht="15.75">
      <c r="A225" s="13">
        <f>IF(D225="","",SUBTOTAL(3,$D$9:D225))</f>
        <v>178</v>
      </c>
      <c r="B225" s="11" t="s">
        <v>394</v>
      </c>
      <c r="C225" s="7" t="s">
        <v>398</v>
      </c>
      <c r="D225" s="7" t="s">
        <v>403</v>
      </c>
      <c r="E225" s="19">
        <v>13800</v>
      </c>
      <c r="F225" s="286"/>
      <c r="G225" s="67"/>
      <c r="H225" s="67"/>
    </row>
    <row r="226" spans="1:8" s="86" customFormat="1" ht="15.75">
      <c r="A226" s="13">
        <f>IF(D226="","",SUBTOTAL(3,$D$9:D226))</f>
        <v>179</v>
      </c>
      <c r="B226" s="11" t="s">
        <v>395</v>
      </c>
      <c r="C226" s="7" t="s">
        <v>398</v>
      </c>
      <c r="D226" s="7" t="s">
        <v>403</v>
      </c>
      <c r="E226" s="19">
        <v>13700</v>
      </c>
      <c r="F226" s="286"/>
      <c r="G226" s="67"/>
      <c r="H226" s="67"/>
    </row>
    <row r="227" spans="1:8" s="86" customFormat="1" ht="15.75">
      <c r="A227" s="13">
        <f>IF(D227="","",SUBTOTAL(3,$D$9:D227))</f>
        <v>180</v>
      </c>
      <c r="B227" s="11" t="s">
        <v>253</v>
      </c>
      <c r="C227" s="7" t="s">
        <v>399</v>
      </c>
      <c r="D227" s="7" t="s">
        <v>403</v>
      </c>
      <c r="E227" s="19">
        <v>14300</v>
      </c>
      <c r="F227" s="286"/>
      <c r="G227" s="67"/>
      <c r="H227" s="67"/>
    </row>
    <row r="228" spans="1:8" s="86" customFormat="1" ht="15.75">
      <c r="A228" s="13">
        <f>IF(D228="","",SUBTOTAL(3,$D$9:D228))</f>
        <v>181</v>
      </c>
      <c r="B228" s="11" t="s">
        <v>396</v>
      </c>
      <c r="C228" s="7" t="s">
        <v>400</v>
      </c>
      <c r="D228" s="7" t="s">
        <v>403</v>
      </c>
      <c r="E228" s="19">
        <v>13950</v>
      </c>
      <c r="F228" s="286"/>
      <c r="G228" s="67"/>
      <c r="H228" s="67"/>
    </row>
    <row r="229" spans="1:8" s="86" customFormat="1" ht="15.75">
      <c r="A229" s="13">
        <f>IF(D229="","",SUBTOTAL(3,$D$9:D229))</f>
        <v>182</v>
      </c>
      <c r="B229" s="11" t="s">
        <v>253</v>
      </c>
      <c r="C229" s="7" t="s">
        <v>401</v>
      </c>
      <c r="D229" s="7" t="s">
        <v>403</v>
      </c>
      <c r="E229" s="19">
        <v>14550</v>
      </c>
      <c r="F229" s="286"/>
      <c r="G229" s="67"/>
      <c r="H229" s="67"/>
    </row>
    <row r="230" spans="1:8" s="86" customFormat="1" ht="15.75">
      <c r="A230" s="13">
        <f>IF(D230="","",SUBTOTAL(3,$D$9:D230))</f>
        <v>183</v>
      </c>
      <c r="B230" s="11" t="s">
        <v>393</v>
      </c>
      <c r="C230" s="7" t="s">
        <v>401</v>
      </c>
      <c r="D230" s="7" t="s">
        <v>403</v>
      </c>
      <c r="E230" s="19">
        <v>14450</v>
      </c>
      <c r="F230" s="286"/>
      <c r="G230" s="67"/>
      <c r="H230" s="67"/>
    </row>
    <row r="231" spans="1:8" s="86" customFormat="1" ht="15.75">
      <c r="A231" s="13">
        <f>IF(D231="","",SUBTOTAL(3,$D$9:D231))</f>
        <v>184</v>
      </c>
      <c r="B231" s="11" t="s">
        <v>394</v>
      </c>
      <c r="C231" s="7" t="s">
        <v>401</v>
      </c>
      <c r="D231" s="7" t="s">
        <v>403</v>
      </c>
      <c r="E231" s="19">
        <v>14400</v>
      </c>
      <c r="F231" s="286"/>
      <c r="G231" s="67"/>
      <c r="H231" s="67"/>
    </row>
    <row r="232" spans="1:8" s="86" customFormat="1" ht="15.75">
      <c r="A232" s="13">
        <f>IF(D232="","",SUBTOTAL(3,$D$9:D232))</f>
        <v>185</v>
      </c>
      <c r="B232" s="11" t="s">
        <v>395</v>
      </c>
      <c r="C232" s="7" t="s">
        <v>401</v>
      </c>
      <c r="D232" s="7" t="s">
        <v>403</v>
      </c>
      <c r="E232" s="19">
        <v>14050</v>
      </c>
      <c r="F232" s="286"/>
      <c r="G232" s="67"/>
      <c r="H232" s="67"/>
    </row>
    <row r="233" spans="1:8" s="86" customFormat="1" ht="15.75">
      <c r="A233" s="14">
        <v>3</v>
      </c>
      <c r="B233" s="15" t="s">
        <v>55</v>
      </c>
      <c r="C233" s="7"/>
      <c r="D233" s="7"/>
      <c r="E233" s="8"/>
      <c r="F233" s="33"/>
      <c r="G233" s="67"/>
      <c r="H233" s="84"/>
    </row>
    <row r="234" spans="1:8" s="86" customFormat="1" ht="15.75">
      <c r="A234" s="13">
        <f>IF(D234="","",SUBTOTAL(3,$D$9:D234))</f>
        <v>186</v>
      </c>
      <c r="B234" s="11" t="s">
        <v>371</v>
      </c>
      <c r="C234" s="7" t="s">
        <v>1168</v>
      </c>
      <c r="D234" s="7" t="s">
        <v>403</v>
      </c>
      <c r="E234" s="19">
        <v>17000</v>
      </c>
      <c r="F234" s="33" t="s">
        <v>615</v>
      </c>
      <c r="G234" s="67"/>
      <c r="H234" s="67"/>
    </row>
    <row r="235" spans="1:8" s="86" customFormat="1" ht="15.75">
      <c r="A235" s="13">
        <f>IF(D235="","",SUBTOTAL(3,$D$9:D235))</f>
        <v>187</v>
      </c>
      <c r="B235" s="39" t="s">
        <v>56</v>
      </c>
      <c r="C235" s="7" t="s">
        <v>1170</v>
      </c>
      <c r="D235" s="7" t="s">
        <v>403</v>
      </c>
      <c r="E235" s="19">
        <v>17000</v>
      </c>
      <c r="F235" s="33" t="s">
        <v>615</v>
      </c>
      <c r="G235" s="67"/>
      <c r="H235" s="67"/>
    </row>
    <row r="236" spans="1:8" s="86" customFormat="1" ht="13.5" customHeight="1">
      <c r="A236" s="14">
        <v>4</v>
      </c>
      <c r="B236" s="15" t="s">
        <v>1386</v>
      </c>
      <c r="C236" s="7"/>
      <c r="D236" s="7"/>
      <c r="E236" s="8"/>
      <c r="F236" s="286" t="s">
        <v>1389</v>
      </c>
      <c r="G236" s="67"/>
      <c r="H236" s="84"/>
    </row>
    <row r="237" spans="1:8" s="86" customFormat="1" ht="15.75">
      <c r="A237" s="13">
        <f>IF(D237="","",SUBTOTAL(3,$D$9:D237))</f>
        <v>188</v>
      </c>
      <c r="B237" s="39" t="s">
        <v>1387</v>
      </c>
      <c r="C237" s="7" t="s">
        <v>1388</v>
      </c>
      <c r="D237" s="7" t="s">
        <v>403</v>
      </c>
      <c r="E237" s="19">
        <v>13090</v>
      </c>
      <c r="F237" s="286"/>
      <c r="G237" s="67"/>
      <c r="H237" s="67"/>
    </row>
    <row r="238" spans="1:8" s="86" customFormat="1" ht="30">
      <c r="A238" s="13">
        <f>IF(D238="","",SUBTOTAL(3,$D$9:D238))</f>
        <v>189</v>
      </c>
      <c r="B238" s="39" t="s">
        <v>253</v>
      </c>
      <c r="C238" s="7" t="s">
        <v>1393</v>
      </c>
      <c r="D238" s="7" t="s">
        <v>403</v>
      </c>
      <c r="E238" s="19">
        <v>13240</v>
      </c>
      <c r="F238" s="286"/>
      <c r="G238" s="67"/>
      <c r="H238" s="67"/>
    </row>
    <row r="239" spans="1:8" s="86" customFormat="1" ht="15.75">
      <c r="A239" s="13">
        <f>IF(D239="","",SUBTOTAL(3,$D$9:D239))</f>
        <v>190</v>
      </c>
      <c r="B239" s="39" t="s">
        <v>1391</v>
      </c>
      <c r="C239" s="7" t="s">
        <v>1390</v>
      </c>
      <c r="D239" s="7" t="s">
        <v>403</v>
      </c>
      <c r="E239" s="19">
        <v>13090</v>
      </c>
      <c r="F239" s="286"/>
      <c r="G239" s="67"/>
      <c r="H239" s="67"/>
    </row>
    <row r="240" spans="1:8" s="86" customFormat="1" ht="15.75">
      <c r="A240" s="13">
        <f>IF(D240="","",SUBTOTAL(3,$D$9:D240))</f>
        <v>191</v>
      </c>
      <c r="B240" s="39" t="s">
        <v>1394</v>
      </c>
      <c r="C240" s="7" t="s">
        <v>1392</v>
      </c>
      <c r="D240" s="7" t="s">
        <v>403</v>
      </c>
      <c r="E240" s="19">
        <v>13090</v>
      </c>
      <c r="F240" s="286"/>
      <c r="G240" s="67"/>
      <c r="H240" s="67"/>
    </row>
    <row r="241" spans="1:8" s="86" customFormat="1" ht="13.5" customHeight="1">
      <c r="A241" s="14">
        <v>5</v>
      </c>
      <c r="B241" s="15" t="s">
        <v>45</v>
      </c>
      <c r="C241" s="7"/>
      <c r="D241" s="7"/>
      <c r="E241" s="8"/>
      <c r="F241" s="286"/>
      <c r="G241" s="67"/>
      <c r="H241" s="84"/>
    </row>
    <row r="242" spans="1:8" s="86" customFormat="1" ht="13.5" customHeight="1">
      <c r="A242" s="13">
        <f>IF(D242="","",SUBTOTAL(3,$D$9:D242))</f>
        <v>192</v>
      </c>
      <c r="B242" s="11" t="s">
        <v>511</v>
      </c>
      <c r="C242" s="7" t="s">
        <v>265</v>
      </c>
      <c r="D242" s="7" t="s">
        <v>403</v>
      </c>
      <c r="E242" s="19">
        <v>11300</v>
      </c>
      <c r="F242" s="296" t="s">
        <v>140</v>
      </c>
      <c r="G242" s="187"/>
      <c r="H242" s="67"/>
    </row>
    <row r="243" spans="1:8" s="86" customFormat="1" ht="15.75">
      <c r="A243" s="13">
        <f>IF(D243="","",SUBTOTAL(3,$D$9:D243))</f>
        <v>193</v>
      </c>
      <c r="B243" s="11" t="s">
        <v>576</v>
      </c>
      <c r="C243" s="7" t="s">
        <v>721</v>
      </c>
      <c r="D243" s="7" t="s">
        <v>403</v>
      </c>
      <c r="E243" s="19">
        <v>11650</v>
      </c>
      <c r="F243" s="296"/>
      <c r="G243" s="187"/>
      <c r="H243" s="67"/>
    </row>
    <row r="244" spans="1:8" s="86" customFormat="1" ht="15.75">
      <c r="A244" s="13">
        <f>IF(D244="","",SUBTOTAL(3,$D$9:D244))</f>
        <v>194</v>
      </c>
      <c r="B244" s="11" t="s">
        <v>576</v>
      </c>
      <c r="C244" s="7" t="s">
        <v>195</v>
      </c>
      <c r="D244" s="7" t="s">
        <v>403</v>
      </c>
      <c r="E244" s="19">
        <v>11925</v>
      </c>
      <c r="F244" s="296"/>
      <c r="G244" s="187"/>
      <c r="H244" s="67"/>
    </row>
    <row r="245" spans="1:8" s="86" customFormat="1" ht="15.75">
      <c r="A245" s="13">
        <f>IF(D245="","",SUBTOTAL(3,$D$9:D245))</f>
        <v>195</v>
      </c>
      <c r="B245" s="11" t="s">
        <v>577</v>
      </c>
      <c r="C245" s="7" t="s">
        <v>194</v>
      </c>
      <c r="D245" s="7" t="s">
        <v>403</v>
      </c>
      <c r="E245" s="19">
        <v>11595</v>
      </c>
      <c r="F245" s="296"/>
      <c r="G245" s="187"/>
      <c r="H245" s="67"/>
    </row>
    <row r="246" spans="1:8" s="86" customFormat="1" ht="15.75">
      <c r="A246" s="13">
        <f>IF(D246="","",SUBTOTAL(3,$D$9:D246))</f>
        <v>196</v>
      </c>
      <c r="B246" s="11" t="s">
        <v>577</v>
      </c>
      <c r="C246" s="7" t="s">
        <v>195</v>
      </c>
      <c r="D246" s="7" t="s">
        <v>403</v>
      </c>
      <c r="E246" s="19">
        <v>11870</v>
      </c>
      <c r="F246" s="296"/>
      <c r="G246" s="187"/>
      <c r="H246" s="67"/>
    </row>
    <row r="247" spans="1:8" s="86" customFormat="1" ht="15.75">
      <c r="A247" s="13">
        <f>IF(D247="","",SUBTOTAL(3,$D$9:D247))</f>
        <v>197</v>
      </c>
      <c r="B247" s="11" t="s">
        <v>722</v>
      </c>
      <c r="C247" s="7" t="s">
        <v>194</v>
      </c>
      <c r="D247" s="7" t="s">
        <v>403</v>
      </c>
      <c r="E247" s="19">
        <v>11540</v>
      </c>
      <c r="F247" s="296"/>
      <c r="G247" s="187"/>
      <c r="H247" s="67"/>
    </row>
    <row r="248" spans="1:8" s="86" customFormat="1" ht="15.75">
      <c r="A248" s="13">
        <f>IF(D248="","",SUBTOTAL(3,$D$9:D248))</f>
        <v>198</v>
      </c>
      <c r="B248" s="11" t="s">
        <v>723</v>
      </c>
      <c r="C248" s="7" t="s">
        <v>195</v>
      </c>
      <c r="D248" s="7" t="s">
        <v>403</v>
      </c>
      <c r="E248" s="19">
        <v>11815</v>
      </c>
      <c r="F248" s="296"/>
      <c r="G248" s="187"/>
      <c r="H248" s="67"/>
    </row>
    <row r="249" spans="1:11" s="86" customFormat="1" ht="15.75">
      <c r="A249" s="81" t="s">
        <v>301</v>
      </c>
      <c r="B249" s="189" t="s">
        <v>524</v>
      </c>
      <c r="C249" s="114"/>
      <c r="D249" s="114"/>
      <c r="E249" s="110"/>
      <c r="F249" s="296"/>
      <c r="G249" s="67"/>
      <c r="H249" s="84"/>
      <c r="K249" s="101"/>
    </row>
    <row r="250" spans="1:8" s="86" customFormat="1" ht="15.75">
      <c r="A250" s="14">
        <v>1</v>
      </c>
      <c r="B250" s="42" t="s">
        <v>196</v>
      </c>
      <c r="C250" s="7"/>
      <c r="D250" s="10"/>
      <c r="E250" s="8"/>
      <c r="F250" s="296"/>
      <c r="G250" s="67"/>
      <c r="H250" s="84"/>
    </row>
    <row r="251" spans="1:8" s="86" customFormat="1" ht="15.75" customHeight="1">
      <c r="A251" s="13">
        <f>IF(D251="","",SUBTOTAL(3,$D$9:D251))</f>
        <v>199</v>
      </c>
      <c r="B251" s="39" t="s">
        <v>471</v>
      </c>
      <c r="C251" s="7" t="s">
        <v>601</v>
      </c>
      <c r="D251" s="7" t="s">
        <v>607</v>
      </c>
      <c r="E251" s="19">
        <v>37000</v>
      </c>
      <c r="F251" s="296"/>
      <c r="G251" s="67"/>
      <c r="H251" s="67"/>
    </row>
    <row r="252" spans="1:8" s="86" customFormat="1" ht="15.75">
      <c r="A252" s="13">
        <f>IF(D252="","",SUBTOTAL(3,$D$9:D252))</f>
        <v>200</v>
      </c>
      <c r="B252" s="39" t="s">
        <v>472</v>
      </c>
      <c r="C252" s="7" t="s">
        <v>601</v>
      </c>
      <c r="D252" s="7" t="s">
        <v>607</v>
      </c>
      <c r="E252" s="19">
        <v>41000</v>
      </c>
      <c r="F252" s="296"/>
      <c r="G252" s="67"/>
      <c r="H252" s="67"/>
    </row>
    <row r="253" spans="1:8" s="86" customFormat="1" ht="15.75">
      <c r="A253" s="13">
        <f>IF(D253="","",SUBTOTAL(3,$D$9:D253))</f>
        <v>201</v>
      </c>
      <c r="B253" s="39" t="s">
        <v>462</v>
      </c>
      <c r="C253" s="7" t="s">
        <v>601</v>
      </c>
      <c r="D253" s="7" t="s">
        <v>607</v>
      </c>
      <c r="E253" s="19">
        <v>43000</v>
      </c>
      <c r="F253" s="296"/>
      <c r="G253" s="67"/>
      <c r="H253" s="67"/>
    </row>
    <row r="254" spans="1:8" s="86" customFormat="1" ht="15.75">
      <c r="A254" s="13">
        <f>IF(D254="","",SUBTOTAL(3,$D$9:D254))</f>
        <v>202</v>
      </c>
      <c r="B254" s="39" t="s">
        <v>720</v>
      </c>
      <c r="C254" s="7" t="s">
        <v>601</v>
      </c>
      <c r="D254" s="7" t="s">
        <v>607</v>
      </c>
      <c r="E254" s="19">
        <v>53000</v>
      </c>
      <c r="F254" s="296"/>
      <c r="G254" s="67"/>
      <c r="H254" s="67"/>
    </row>
    <row r="255" spans="1:8" s="86" customFormat="1" ht="15.75">
      <c r="A255" s="13">
        <f>IF(D255="","",SUBTOTAL(3,$D$9:D255))</f>
        <v>203</v>
      </c>
      <c r="B255" s="39" t="s">
        <v>624</v>
      </c>
      <c r="C255" s="7" t="s">
        <v>601</v>
      </c>
      <c r="D255" s="7" t="s">
        <v>607</v>
      </c>
      <c r="E255" s="19">
        <v>54000</v>
      </c>
      <c r="F255" s="296"/>
      <c r="G255" s="67"/>
      <c r="H255" s="67"/>
    </row>
    <row r="256" spans="1:8" s="86" customFormat="1" ht="15.75">
      <c r="A256" s="13">
        <f>IF(D256="","",SUBTOTAL(3,$D$9:D256))</f>
        <v>204</v>
      </c>
      <c r="B256" s="39" t="s">
        <v>580</v>
      </c>
      <c r="C256" s="7" t="s">
        <v>601</v>
      </c>
      <c r="D256" s="7" t="s">
        <v>607</v>
      </c>
      <c r="E256" s="19">
        <v>56000</v>
      </c>
      <c r="F256" s="296"/>
      <c r="G256" s="67"/>
      <c r="H256" s="67"/>
    </row>
    <row r="257" spans="1:8" s="86" customFormat="1" ht="15.75">
      <c r="A257" s="13">
        <f>IF(D257="","",SUBTOTAL(3,$D$9:D257))</f>
        <v>205</v>
      </c>
      <c r="B257" s="39" t="s">
        <v>625</v>
      </c>
      <c r="C257" s="7" t="s">
        <v>601</v>
      </c>
      <c r="D257" s="7" t="s">
        <v>607</v>
      </c>
      <c r="E257" s="19">
        <v>64000</v>
      </c>
      <c r="F257" s="296"/>
      <c r="G257" s="67"/>
      <c r="H257" s="67"/>
    </row>
    <row r="258" spans="1:8" s="86" customFormat="1" ht="15.75">
      <c r="A258" s="13">
        <f>IF(D258="","",SUBTOTAL(3,$D$9:D258))</f>
        <v>206</v>
      </c>
      <c r="B258" s="39" t="s">
        <v>169</v>
      </c>
      <c r="C258" s="7" t="s">
        <v>601</v>
      </c>
      <c r="D258" s="7" t="s">
        <v>607</v>
      </c>
      <c r="E258" s="19">
        <v>67000</v>
      </c>
      <c r="F258" s="296"/>
      <c r="G258" s="67"/>
      <c r="H258" s="67"/>
    </row>
    <row r="259" spans="1:8" s="86" customFormat="1" ht="15.75">
      <c r="A259" s="13">
        <f>IF(D259="","",SUBTOTAL(3,$D$9:D259))</f>
        <v>207</v>
      </c>
      <c r="B259" s="39" t="s">
        <v>241</v>
      </c>
      <c r="C259" s="7" t="s">
        <v>601</v>
      </c>
      <c r="D259" s="7" t="s">
        <v>607</v>
      </c>
      <c r="E259" s="19">
        <v>98000</v>
      </c>
      <c r="F259" s="296"/>
      <c r="G259" s="67"/>
      <c r="H259" s="67"/>
    </row>
    <row r="260" spans="1:8" s="86" customFormat="1" ht="15.75">
      <c r="A260" s="13">
        <f>IF(D260="","",SUBTOTAL(3,$D$9:D260))</f>
        <v>208</v>
      </c>
      <c r="B260" s="39" t="s">
        <v>461</v>
      </c>
      <c r="C260" s="7" t="s">
        <v>601</v>
      </c>
      <c r="D260" s="7" t="s">
        <v>607</v>
      </c>
      <c r="E260" s="19">
        <v>88000</v>
      </c>
      <c r="F260" s="296"/>
      <c r="G260" s="67"/>
      <c r="H260" s="67"/>
    </row>
    <row r="261" spans="1:8" s="86" customFormat="1" ht="15.75">
      <c r="A261" s="14">
        <v>2</v>
      </c>
      <c r="B261" s="49" t="s">
        <v>525</v>
      </c>
      <c r="C261" s="7"/>
      <c r="D261" s="10"/>
      <c r="E261" s="58"/>
      <c r="F261" s="296"/>
      <c r="G261" s="67"/>
      <c r="H261" s="84"/>
    </row>
    <row r="262" spans="1:8" s="86" customFormat="1" ht="15.75">
      <c r="A262" s="13">
        <f>IF(D262="","",SUBTOTAL(3,$D$9:D262))</f>
        <v>209</v>
      </c>
      <c r="B262" s="39" t="s">
        <v>622</v>
      </c>
      <c r="C262" s="7"/>
      <c r="D262" s="7" t="s">
        <v>607</v>
      </c>
      <c r="E262" s="19">
        <v>35000</v>
      </c>
      <c r="F262" s="296"/>
      <c r="G262" s="187"/>
      <c r="H262" s="67"/>
    </row>
    <row r="263" spans="1:8" s="86" customFormat="1" ht="15.75">
      <c r="A263" s="13">
        <f>IF(D263="","",SUBTOTAL(3,$D$9:D263))</f>
        <v>210</v>
      </c>
      <c r="B263" s="39" t="s">
        <v>472</v>
      </c>
      <c r="C263" s="7"/>
      <c r="D263" s="7" t="s">
        <v>607</v>
      </c>
      <c r="E263" s="19">
        <v>35000</v>
      </c>
      <c r="F263" s="296"/>
      <c r="G263" s="187"/>
      <c r="H263" s="67"/>
    </row>
    <row r="264" spans="1:8" s="86" customFormat="1" ht="15.75">
      <c r="A264" s="13">
        <f>IF(D264="","",SUBTOTAL(3,$D$9:D264))</f>
        <v>211</v>
      </c>
      <c r="B264" s="39" t="s">
        <v>724</v>
      </c>
      <c r="C264" s="7"/>
      <c r="D264" s="7" t="s">
        <v>607</v>
      </c>
      <c r="E264" s="19">
        <v>34000</v>
      </c>
      <c r="F264" s="296"/>
      <c r="G264" s="187"/>
      <c r="H264" s="67"/>
    </row>
    <row r="265" spans="1:8" s="86" customFormat="1" ht="15.75">
      <c r="A265" s="13">
        <f>IF(D265="","",SUBTOTAL(3,$D$9:D265))</f>
        <v>212</v>
      </c>
      <c r="B265" s="39" t="s">
        <v>623</v>
      </c>
      <c r="C265" s="7"/>
      <c r="D265" s="7" t="s">
        <v>607</v>
      </c>
      <c r="E265" s="19">
        <v>38000</v>
      </c>
      <c r="F265" s="296"/>
      <c r="G265" s="187"/>
      <c r="H265" s="67"/>
    </row>
    <row r="266" spans="1:8" s="86" customFormat="1" ht="15" customHeight="1">
      <c r="A266" s="13">
        <f>IF(D266="","",SUBTOTAL(3,$D$9:D266))</f>
        <v>213</v>
      </c>
      <c r="B266" s="39" t="s">
        <v>307</v>
      </c>
      <c r="C266" s="7"/>
      <c r="D266" s="7" t="s">
        <v>607</v>
      </c>
      <c r="E266" s="19">
        <v>38000</v>
      </c>
      <c r="F266" s="296"/>
      <c r="G266" s="187"/>
      <c r="H266" s="67"/>
    </row>
    <row r="267" spans="1:8" s="86" customFormat="1" ht="18.75" customHeight="1">
      <c r="A267" s="13">
        <f>IF(D267="","",SUBTOTAL(3,$D$9:D267))</f>
        <v>214</v>
      </c>
      <c r="B267" s="39" t="s">
        <v>462</v>
      </c>
      <c r="C267" s="7"/>
      <c r="D267" s="7" t="s">
        <v>607</v>
      </c>
      <c r="E267" s="19">
        <v>37000</v>
      </c>
      <c r="F267" s="296"/>
      <c r="G267" s="187"/>
      <c r="H267" s="67"/>
    </row>
    <row r="268" spans="1:8" s="86" customFormat="1" ht="15.75">
      <c r="A268" s="13">
        <f>IF(D268="","",SUBTOTAL(3,$D$9:D268))</f>
        <v>215</v>
      </c>
      <c r="B268" s="39" t="s">
        <v>197</v>
      </c>
      <c r="C268" s="7"/>
      <c r="D268" s="7" t="s">
        <v>607</v>
      </c>
      <c r="E268" s="19">
        <v>40000</v>
      </c>
      <c r="F268" s="296"/>
      <c r="G268" s="187"/>
      <c r="H268" s="67"/>
    </row>
    <row r="269" spans="1:8" s="86" customFormat="1" ht="15.75">
      <c r="A269" s="13">
        <f>IF(D269="","",SUBTOTAL(3,$D$9:D269))</f>
        <v>216</v>
      </c>
      <c r="B269" s="39" t="s">
        <v>240</v>
      </c>
      <c r="C269" s="7"/>
      <c r="D269" s="7" t="s">
        <v>607</v>
      </c>
      <c r="E269" s="19">
        <v>42000</v>
      </c>
      <c r="F269" s="296"/>
      <c r="G269" s="187"/>
      <c r="H269" s="67"/>
    </row>
    <row r="270" spans="1:8" s="86" customFormat="1" ht="15.75">
      <c r="A270" s="13">
        <f>IF(D270="","",SUBTOTAL(3,$D$9:D270))</f>
        <v>217</v>
      </c>
      <c r="B270" s="39" t="s">
        <v>682</v>
      </c>
      <c r="C270" s="7"/>
      <c r="D270" s="7" t="s">
        <v>607</v>
      </c>
      <c r="E270" s="19">
        <v>35000</v>
      </c>
      <c r="F270" s="296"/>
      <c r="G270" s="187"/>
      <c r="H270" s="67"/>
    </row>
    <row r="271" spans="1:8" s="86" customFormat="1" ht="15.75">
      <c r="A271" s="13">
        <f>IF(D271="","",SUBTOTAL(3,$D$9:D271))</f>
        <v>218</v>
      </c>
      <c r="B271" s="39" t="s">
        <v>624</v>
      </c>
      <c r="C271" s="7"/>
      <c r="D271" s="7" t="s">
        <v>607</v>
      </c>
      <c r="E271" s="19">
        <v>42000</v>
      </c>
      <c r="F271" s="296"/>
      <c r="G271" s="187"/>
      <c r="H271" s="67"/>
    </row>
    <row r="272" spans="1:8" s="86" customFormat="1" ht="15.75">
      <c r="A272" s="13">
        <f>IF(D272="","",SUBTOTAL(3,$D$9:D272))</f>
        <v>219</v>
      </c>
      <c r="B272" s="39" t="s">
        <v>308</v>
      </c>
      <c r="C272" s="7"/>
      <c r="D272" s="7" t="s">
        <v>607</v>
      </c>
      <c r="E272" s="19">
        <v>46000</v>
      </c>
      <c r="F272" s="296"/>
      <c r="G272" s="187"/>
      <c r="H272" s="67"/>
    </row>
    <row r="273" spans="1:8" s="86" customFormat="1" ht="15.75">
      <c r="A273" s="13">
        <f>IF(D273="","",SUBTOTAL(3,$D$9:D273))</f>
        <v>220</v>
      </c>
      <c r="B273" s="39" t="s">
        <v>580</v>
      </c>
      <c r="C273" s="7"/>
      <c r="D273" s="7" t="s">
        <v>607</v>
      </c>
      <c r="E273" s="19">
        <v>45000</v>
      </c>
      <c r="F273" s="296"/>
      <c r="G273" s="187"/>
      <c r="H273" s="67"/>
    </row>
    <row r="274" spans="1:8" s="86" customFormat="1" ht="15.75">
      <c r="A274" s="13">
        <f>IF(D274="","",SUBTOTAL(3,$D$9:D274))</f>
        <v>221</v>
      </c>
      <c r="B274" s="39" t="s">
        <v>625</v>
      </c>
      <c r="C274" s="7"/>
      <c r="D274" s="7" t="s">
        <v>607</v>
      </c>
      <c r="E274" s="19">
        <v>50000</v>
      </c>
      <c r="F274" s="296"/>
      <c r="G274" s="187"/>
      <c r="H274" s="67"/>
    </row>
    <row r="275" spans="1:8" s="86" customFormat="1" ht="15.75">
      <c r="A275" s="13">
        <f>IF(D275="","",SUBTOTAL(3,$D$9:D275))</f>
        <v>222</v>
      </c>
      <c r="B275" s="39" t="s">
        <v>169</v>
      </c>
      <c r="C275" s="7"/>
      <c r="D275" s="7" t="s">
        <v>607</v>
      </c>
      <c r="E275" s="19">
        <v>53000</v>
      </c>
      <c r="F275" s="296"/>
      <c r="G275" s="187"/>
      <c r="H275" s="67"/>
    </row>
    <row r="276" spans="1:8" s="86" customFormat="1" ht="15.75">
      <c r="A276" s="13">
        <f>IF(D276="","",SUBTOTAL(3,$D$9:D276))</f>
        <v>223</v>
      </c>
      <c r="B276" s="39" t="s">
        <v>198</v>
      </c>
      <c r="C276" s="7"/>
      <c r="D276" s="7" t="s">
        <v>607</v>
      </c>
      <c r="E276" s="19">
        <v>59000</v>
      </c>
      <c r="F276" s="296"/>
      <c r="G276" s="187"/>
      <c r="H276" s="67"/>
    </row>
    <row r="277" spans="1:8" s="86" customFormat="1" ht="15.75">
      <c r="A277" s="13">
        <f>IF(D277="","",SUBTOTAL(3,$D$9:D277))</f>
        <v>224</v>
      </c>
      <c r="B277" s="39" t="s">
        <v>199</v>
      </c>
      <c r="C277" s="7"/>
      <c r="D277" s="7" t="s">
        <v>607</v>
      </c>
      <c r="E277" s="19">
        <v>64000</v>
      </c>
      <c r="F277" s="296"/>
      <c r="G277" s="187"/>
      <c r="H277" s="67"/>
    </row>
    <row r="278" spans="1:8" s="88" customFormat="1" ht="15.75">
      <c r="A278" s="13">
        <f>IF(D278="","",SUBTOTAL(3,$D$9:D278))</f>
        <v>225</v>
      </c>
      <c r="B278" s="39" t="s">
        <v>461</v>
      </c>
      <c r="C278" s="7"/>
      <c r="D278" s="7" t="s">
        <v>607</v>
      </c>
      <c r="E278" s="19">
        <v>69000</v>
      </c>
      <c r="F278" s="296"/>
      <c r="G278" s="187"/>
      <c r="H278" s="67"/>
    </row>
    <row r="279" spans="1:11" s="88" customFormat="1" ht="15.75">
      <c r="A279" s="81" t="s">
        <v>302</v>
      </c>
      <c r="B279" s="112" t="s">
        <v>200</v>
      </c>
      <c r="C279" s="114"/>
      <c r="D279" s="114"/>
      <c r="E279" s="110"/>
      <c r="F279" s="296"/>
      <c r="G279" s="67"/>
      <c r="H279" s="155"/>
      <c r="K279" s="102"/>
    </row>
    <row r="280" spans="1:8" s="88" customFormat="1" ht="15.75">
      <c r="A280" s="13">
        <f>IF(D280="","",SUBTOTAL(3,$D$9:D280))</f>
        <v>226</v>
      </c>
      <c r="B280" s="39" t="s">
        <v>1169</v>
      </c>
      <c r="C280" s="7" t="s">
        <v>22</v>
      </c>
      <c r="D280" s="7" t="s">
        <v>403</v>
      </c>
      <c r="E280" s="19">
        <v>15000</v>
      </c>
      <c r="F280" s="296"/>
      <c r="G280" s="67"/>
      <c r="H280" s="67"/>
    </row>
    <row r="281" spans="1:11" s="89" customFormat="1" ht="15.75" customHeight="1">
      <c r="A281" s="81" t="s">
        <v>127</v>
      </c>
      <c r="B281" s="349" t="s">
        <v>85</v>
      </c>
      <c r="C281" s="349"/>
      <c r="D281" s="349"/>
      <c r="E281" s="349"/>
      <c r="F281" s="115"/>
      <c r="G281" s="66"/>
      <c r="H281" s="154"/>
      <c r="K281" s="144"/>
    </row>
    <row r="282" spans="1:8" s="88" customFormat="1" ht="15.75">
      <c r="A282" s="14">
        <v>1</v>
      </c>
      <c r="B282" s="346" t="s">
        <v>86</v>
      </c>
      <c r="C282" s="346"/>
      <c r="D282" s="346"/>
      <c r="E282" s="346"/>
      <c r="F282" s="286" t="s">
        <v>898</v>
      </c>
      <c r="G282" s="67"/>
      <c r="H282" s="155"/>
    </row>
    <row r="283" spans="1:8" s="88" customFormat="1" ht="25.5">
      <c r="A283" s="13">
        <f>IF(D283="","",SUBTOTAL(3,$D$9:D283))</f>
        <v>227</v>
      </c>
      <c r="B283" s="74" t="s">
        <v>1028</v>
      </c>
      <c r="C283" s="75" t="s">
        <v>125</v>
      </c>
      <c r="D283" s="38" t="s">
        <v>123</v>
      </c>
      <c r="E283" s="19">
        <v>81593</v>
      </c>
      <c r="F283" s="286"/>
      <c r="G283" s="67"/>
      <c r="H283" s="67"/>
    </row>
    <row r="284" spans="1:8" s="88" customFormat="1" ht="25.5">
      <c r="A284" s="13">
        <f>IF(D284="","",SUBTOTAL(3,$D$9:D284))</f>
        <v>228</v>
      </c>
      <c r="B284" s="74" t="s">
        <v>87</v>
      </c>
      <c r="C284" s="75" t="s">
        <v>125</v>
      </c>
      <c r="D284" s="38" t="s">
        <v>123</v>
      </c>
      <c r="E284" s="19">
        <v>106766</v>
      </c>
      <c r="F284" s="286"/>
      <c r="G284" s="67"/>
      <c r="H284" s="67"/>
    </row>
    <row r="285" spans="1:8" s="88" customFormat="1" ht="15.75">
      <c r="A285" s="14">
        <v>2</v>
      </c>
      <c r="B285" s="350" t="s">
        <v>88</v>
      </c>
      <c r="C285" s="350"/>
      <c r="D285" s="350"/>
      <c r="E285" s="350"/>
      <c r="F285" s="286"/>
      <c r="G285" s="67"/>
      <c r="H285" s="155"/>
    </row>
    <row r="286" spans="1:8" s="88" customFormat="1" ht="25.5">
      <c r="A286" s="13">
        <f>IF(D286="","",SUBTOTAL(3,$D$9:D286))</f>
        <v>229</v>
      </c>
      <c r="B286" s="74" t="s">
        <v>89</v>
      </c>
      <c r="C286" s="74" t="s">
        <v>125</v>
      </c>
      <c r="D286" s="38" t="s">
        <v>123</v>
      </c>
      <c r="E286" s="19">
        <v>42884</v>
      </c>
      <c r="F286" s="286"/>
      <c r="G286" s="67"/>
      <c r="H286" s="67"/>
    </row>
    <row r="287" spans="1:8" s="88" customFormat="1" ht="25.5">
      <c r="A287" s="13">
        <f>IF(D287="","",SUBTOTAL(3,$D$9:D287))</f>
        <v>230</v>
      </c>
      <c r="B287" s="74" t="s">
        <v>90</v>
      </c>
      <c r="C287" s="75" t="s">
        <v>125</v>
      </c>
      <c r="D287" s="38" t="s">
        <v>123</v>
      </c>
      <c r="E287" s="19">
        <v>96520</v>
      </c>
      <c r="F287" s="286"/>
      <c r="G287" s="67"/>
      <c r="H287" s="67"/>
    </row>
    <row r="288" spans="1:8" s="88" customFormat="1" ht="15.75">
      <c r="A288" s="14">
        <v>3</v>
      </c>
      <c r="B288" s="350" t="s">
        <v>1021</v>
      </c>
      <c r="C288" s="350"/>
      <c r="D288" s="350"/>
      <c r="E288" s="350"/>
      <c r="F288" s="286"/>
      <c r="G288" s="67"/>
      <c r="H288" s="155"/>
    </row>
    <row r="289" spans="1:8" s="88" customFormat="1" ht="25.5">
      <c r="A289" s="13">
        <f>IF(D289="","",SUBTOTAL(3,$D$9:D289))</f>
        <v>231</v>
      </c>
      <c r="B289" s="75" t="s">
        <v>91</v>
      </c>
      <c r="C289" s="74" t="s">
        <v>126</v>
      </c>
      <c r="D289" s="38" t="s">
        <v>124</v>
      </c>
      <c r="E289" s="19">
        <v>1716000</v>
      </c>
      <c r="F289" s="286"/>
      <c r="G289" s="67"/>
      <c r="H289" s="67"/>
    </row>
    <row r="290" spans="1:8" s="88" customFormat="1" ht="38.25">
      <c r="A290" s="13">
        <f>IF(D290="","",SUBTOTAL(3,$D$9:D290))</f>
        <v>232</v>
      </c>
      <c r="B290" s="75" t="s">
        <v>92</v>
      </c>
      <c r="C290" s="75" t="s">
        <v>125</v>
      </c>
      <c r="D290" s="38" t="s">
        <v>124</v>
      </c>
      <c r="E290" s="19">
        <v>872850</v>
      </c>
      <c r="F290" s="286"/>
      <c r="G290" s="67"/>
      <c r="H290" s="67"/>
    </row>
    <row r="291" spans="1:8" s="88" customFormat="1" ht="30" customHeight="1">
      <c r="A291" s="13">
        <f>IF(D291="","",SUBTOTAL(3,$D$9:D291))</f>
        <v>233</v>
      </c>
      <c r="B291" s="75" t="s">
        <v>93</v>
      </c>
      <c r="C291" s="75" t="s">
        <v>125</v>
      </c>
      <c r="D291" s="38" t="s">
        <v>124</v>
      </c>
      <c r="E291" s="19">
        <v>442750</v>
      </c>
      <c r="F291" s="286"/>
      <c r="G291" s="67"/>
      <c r="H291" s="67"/>
    </row>
    <row r="292" spans="1:8" s="88" customFormat="1" ht="30.75" customHeight="1">
      <c r="A292" s="13">
        <f>IF(D292="","",SUBTOTAL(3,$D$9:D292))</f>
        <v>234</v>
      </c>
      <c r="B292" s="75" t="s">
        <v>94</v>
      </c>
      <c r="C292" s="75" t="s">
        <v>125</v>
      </c>
      <c r="D292" s="38" t="s">
        <v>124</v>
      </c>
      <c r="E292" s="19">
        <v>695750</v>
      </c>
      <c r="F292" s="286"/>
      <c r="G292" s="67"/>
      <c r="H292" s="67"/>
    </row>
    <row r="293" spans="1:8" s="88" customFormat="1" ht="15.75">
      <c r="A293" s="14"/>
      <c r="B293" s="346" t="s">
        <v>95</v>
      </c>
      <c r="C293" s="346"/>
      <c r="D293" s="52"/>
      <c r="E293" s="8"/>
      <c r="F293" s="286"/>
      <c r="G293" s="67"/>
      <c r="H293" s="155"/>
    </row>
    <row r="294" spans="1:8" s="88" customFormat="1" ht="25.5">
      <c r="A294" s="13">
        <f>IF(D294="","",SUBTOTAL(3,$D$9:D294))</f>
        <v>235</v>
      </c>
      <c r="B294" s="74" t="s">
        <v>96</v>
      </c>
      <c r="C294" s="74" t="s">
        <v>126</v>
      </c>
      <c r="D294" s="38" t="s">
        <v>123</v>
      </c>
      <c r="E294" s="19">
        <v>109929</v>
      </c>
      <c r="F294" s="286"/>
      <c r="G294" s="67"/>
      <c r="H294" s="67"/>
    </row>
    <row r="295" spans="1:8" s="88" customFormat="1" ht="25.5">
      <c r="A295" s="13">
        <f>IF(D295="","",SUBTOTAL(3,$D$9:D295))</f>
        <v>236</v>
      </c>
      <c r="B295" s="74" t="s">
        <v>97</v>
      </c>
      <c r="C295" s="74" t="s">
        <v>126</v>
      </c>
      <c r="D295" s="38" t="s">
        <v>123</v>
      </c>
      <c r="E295" s="19">
        <v>186461</v>
      </c>
      <c r="F295" s="286"/>
      <c r="G295" s="67"/>
      <c r="H295" s="67"/>
    </row>
    <row r="296" spans="1:8" s="88" customFormat="1" ht="25.5">
      <c r="A296" s="13">
        <f>IF(D296="","",SUBTOTAL(3,$D$9:D296))</f>
        <v>237</v>
      </c>
      <c r="B296" s="74" t="s">
        <v>98</v>
      </c>
      <c r="C296" s="74" t="s">
        <v>126</v>
      </c>
      <c r="D296" s="38" t="s">
        <v>123</v>
      </c>
      <c r="E296" s="19">
        <v>293860</v>
      </c>
      <c r="F296" s="286"/>
      <c r="G296" s="67"/>
      <c r="H296" s="67"/>
    </row>
    <row r="297" spans="1:8" s="88" customFormat="1" ht="20.25" customHeight="1">
      <c r="A297" s="14">
        <v>4</v>
      </c>
      <c r="B297" s="346" t="s">
        <v>99</v>
      </c>
      <c r="C297" s="346"/>
      <c r="D297" s="52"/>
      <c r="E297" s="8"/>
      <c r="F297" s="286"/>
      <c r="G297" s="67"/>
      <c r="H297" s="155"/>
    </row>
    <row r="298" spans="1:8" s="88" customFormat="1" ht="30">
      <c r="A298" s="13">
        <f>IF(D298="","",SUBTOTAL(3,$D$9:D298))</f>
        <v>238</v>
      </c>
      <c r="B298" s="74" t="s">
        <v>100</v>
      </c>
      <c r="C298" s="24" t="s">
        <v>101</v>
      </c>
      <c r="D298" s="38" t="s">
        <v>123</v>
      </c>
      <c r="E298" s="19">
        <v>115974</v>
      </c>
      <c r="F298" s="286"/>
      <c r="G298" s="67"/>
      <c r="H298" s="67"/>
    </row>
    <row r="299" spans="1:8" s="88" customFormat="1" ht="16.5" customHeight="1">
      <c r="A299" s="14">
        <v>5</v>
      </c>
      <c r="B299" s="346" t="s">
        <v>1022</v>
      </c>
      <c r="C299" s="346"/>
      <c r="D299" s="52"/>
      <c r="E299" s="8"/>
      <c r="F299" s="286"/>
      <c r="G299" s="67"/>
      <c r="H299" s="155"/>
    </row>
    <row r="300" spans="1:8" s="88" customFormat="1" ht="38.25">
      <c r="A300" s="13">
        <f>IF(D300="","",SUBTOTAL(3,$D$9:D300))</f>
        <v>239</v>
      </c>
      <c r="B300" s="74" t="s">
        <v>102</v>
      </c>
      <c r="C300" s="75" t="s">
        <v>103</v>
      </c>
      <c r="D300" s="38" t="s">
        <v>124</v>
      </c>
      <c r="E300" s="19">
        <v>388355</v>
      </c>
      <c r="F300" s="286"/>
      <c r="G300" s="67"/>
      <c r="H300" s="67"/>
    </row>
    <row r="301" spans="1:8" s="88" customFormat="1" ht="38.25">
      <c r="A301" s="13">
        <f>IF(D301="","",SUBTOTAL(3,$D$9:D301))</f>
        <v>240</v>
      </c>
      <c r="B301" s="74" t="s">
        <v>104</v>
      </c>
      <c r="C301" s="75" t="s">
        <v>103</v>
      </c>
      <c r="D301" s="38" t="s">
        <v>124</v>
      </c>
      <c r="E301" s="19">
        <v>459322</v>
      </c>
      <c r="F301" s="286"/>
      <c r="G301" s="67"/>
      <c r="H301" s="67"/>
    </row>
    <row r="302" spans="1:8" s="88" customFormat="1" ht="24.75" customHeight="1">
      <c r="A302" s="14">
        <v>6</v>
      </c>
      <c r="B302" s="346" t="s">
        <v>1023</v>
      </c>
      <c r="C302" s="346"/>
      <c r="D302" s="52"/>
      <c r="E302" s="8"/>
      <c r="F302" s="286"/>
      <c r="G302" s="67"/>
      <c r="H302" s="155"/>
    </row>
    <row r="303" spans="1:8" s="88" customFormat="1" ht="25.5">
      <c r="A303" s="13">
        <f>IF(D303="","",SUBTOTAL(3,$D$9:D303))</f>
        <v>241</v>
      </c>
      <c r="B303" s="74" t="s">
        <v>1013</v>
      </c>
      <c r="C303" s="75" t="s">
        <v>105</v>
      </c>
      <c r="D303" s="38" t="s">
        <v>124</v>
      </c>
      <c r="E303" s="19">
        <v>237694</v>
      </c>
      <c r="F303" s="286"/>
      <c r="G303" s="67"/>
      <c r="H303" s="67"/>
    </row>
    <row r="304" spans="1:8" s="88" customFormat="1" ht="38.25">
      <c r="A304" s="13">
        <f>IF(D304="","",SUBTOTAL(3,$D$9:D304))</f>
        <v>242</v>
      </c>
      <c r="B304" s="74" t="s">
        <v>1019</v>
      </c>
      <c r="C304" s="75" t="s">
        <v>103</v>
      </c>
      <c r="D304" s="38" t="s">
        <v>124</v>
      </c>
      <c r="E304" s="19">
        <v>321437</v>
      </c>
      <c r="F304" s="286"/>
      <c r="G304" s="67"/>
      <c r="H304" s="67"/>
    </row>
    <row r="305" spans="1:8" s="88" customFormat="1" ht="15.75">
      <c r="A305" s="14">
        <v>7</v>
      </c>
      <c r="B305" s="346" t="s">
        <v>1024</v>
      </c>
      <c r="C305" s="346"/>
      <c r="D305" s="346"/>
      <c r="E305" s="8"/>
      <c r="F305" s="286"/>
      <c r="G305" s="67"/>
      <c r="H305" s="155"/>
    </row>
    <row r="306" spans="1:8" s="88" customFormat="1" ht="38.25">
      <c r="A306" s="13">
        <f>IF(D306="","",SUBTOTAL(3,$D$9:D306))</f>
        <v>243</v>
      </c>
      <c r="B306" s="74" t="s">
        <v>1014</v>
      </c>
      <c r="C306" s="75" t="s">
        <v>105</v>
      </c>
      <c r="D306" s="38" t="s">
        <v>124</v>
      </c>
      <c r="E306" s="19">
        <v>244778</v>
      </c>
      <c r="F306" s="286"/>
      <c r="G306" s="67"/>
      <c r="H306" s="67"/>
    </row>
    <row r="307" spans="1:8" s="88" customFormat="1" ht="38.25">
      <c r="A307" s="13">
        <f>IF(D307="","",SUBTOTAL(3,$D$9:D307))</f>
        <v>244</v>
      </c>
      <c r="B307" s="74" t="s">
        <v>1020</v>
      </c>
      <c r="C307" s="75" t="s">
        <v>106</v>
      </c>
      <c r="D307" s="38" t="s">
        <v>124</v>
      </c>
      <c r="E307" s="19">
        <v>344460</v>
      </c>
      <c r="F307" s="286"/>
      <c r="G307" s="67"/>
      <c r="H307" s="67"/>
    </row>
    <row r="308" spans="1:8" s="88" customFormat="1" ht="15.75">
      <c r="A308" s="14">
        <v>8</v>
      </c>
      <c r="B308" s="335" t="s">
        <v>1025</v>
      </c>
      <c r="C308" s="335"/>
      <c r="D308" s="335"/>
      <c r="E308" s="335"/>
      <c r="F308" s="286"/>
      <c r="G308" s="67"/>
      <c r="H308" s="155"/>
    </row>
    <row r="309" spans="1:8" s="88" customFormat="1" ht="25.5">
      <c r="A309" s="13">
        <f>IF(D309="","",SUBTOTAL(3,$D$9:D309))</f>
        <v>245</v>
      </c>
      <c r="B309" s="74" t="s">
        <v>1015</v>
      </c>
      <c r="C309" s="75" t="s">
        <v>107</v>
      </c>
      <c r="D309" s="38" t="s">
        <v>124</v>
      </c>
      <c r="E309" s="19">
        <v>213521</v>
      </c>
      <c r="F309" s="286"/>
      <c r="G309" s="67"/>
      <c r="H309" s="67"/>
    </row>
    <row r="310" spans="1:8" s="88" customFormat="1" ht="38.25">
      <c r="A310" s="13">
        <f>IF(D310="","",SUBTOTAL(3,$D$9:D310))</f>
        <v>246</v>
      </c>
      <c r="B310" s="74" t="s">
        <v>1016</v>
      </c>
      <c r="C310" s="75" t="s">
        <v>103</v>
      </c>
      <c r="D310" s="38" t="s">
        <v>124</v>
      </c>
      <c r="E310" s="19">
        <v>266030</v>
      </c>
      <c r="F310" s="286"/>
      <c r="G310" s="67"/>
      <c r="H310" s="67"/>
    </row>
    <row r="311" spans="1:8" s="88" customFormat="1" ht="15.75">
      <c r="A311" s="14">
        <v>9</v>
      </c>
      <c r="B311" s="346" t="s">
        <v>1026</v>
      </c>
      <c r="C311" s="346"/>
      <c r="D311" s="52"/>
      <c r="E311" s="8"/>
      <c r="F311" s="286"/>
      <c r="G311" s="67"/>
      <c r="H311" s="155"/>
    </row>
    <row r="312" spans="1:8" s="88" customFormat="1" ht="25.5">
      <c r="A312" s="13">
        <f>IF(D312="","",SUBTOTAL(3,$D$9:D312))</f>
        <v>247</v>
      </c>
      <c r="B312" s="74" t="s">
        <v>1017</v>
      </c>
      <c r="C312" s="75" t="s">
        <v>108</v>
      </c>
      <c r="D312" s="38" t="s">
        <v>124</v>
      </c>
      <c r="E312" s="19">
        <v>236657</v>
      </c>
      <c r="F312" s="286"/>
      <c r="G312" s="67"/>
      <c r="H312" s="67"/>
    </row>
    <row r="313" spans="1:8" s="88" customFormat="1" ht="25.5">
      <c r="A313" s="13">
        <f>IF(D313="","",SUBTOTAL(3,$D$9:D313))</f>
        <v>248</v>
      </c>
      <c r="B313" s="74" t="s">
        <v>1018</v>
      </c>
      <c r="C313" s="75" t="s">
        <v>109</v>
      </c>
      <c r="D313" s="38" t="s">
        <v>124</v>
      </c>
      <c r="E313" s="19">
        <v>274527</v>
      </c>
      <c r="F313" s="286"/>
      <c r="G313" s="67"/>
      <c r="H313" s="67"/>
    </row>
    <row r="314" spans="1:8" s="88" customFormat="1" ht="15.75">
      <c r="A314" s="14">
        <v>10</v>
      </c>
      <c r="B314" s="346" t="s">
        <v>1027</v>
      </c>
      <c r="C314" s="346"/>
      <c r="D314" s="52"/>
      <c r="E314" s="8"/>
      <c r="F314" s="286"/>
      <c r="G314" s="67"/>
      <c r="H314" s="155"/>
    </row>
    <row r="315" spans="1:8" s="88" customFormat="1" ht="15.75">
      <c r="A315" s="13">
        <f>IF(D315="","",SUBTOTAL(3,$D$9:D315))</f>
        <v>249</v>
      </c>
      <c r="B315" s="74" t="s">
        <v>110</v>
      </c>
      <c r="C315" s="24"/>
      <c r="D315" s="38" t="s">
        <v>111</v>
      </c>
      <c r="E315" s="19">
        <v>11006</v>
      </c>
      <c r="F315" s="286"/>
      <c r="G315" s="67"/>
      <c r="H315" s="67"/>
    </row>
    <row r="316" spans="1:11" s="89" customFormat="1" ht="15.75">
      <c r="A316" s="81" t="s">
        <v>873</v>
      </c>
      <c r="B316" s="116" t="s">
        <v>892</v>
      </c>
      <c r="C316" s="117"/>
      <c r="D316" s="118"/>
      <c r="E316" s="119"/>
      <c r="F316" s="111"/>
      <c r="G316" s="90"/>
      <c r="H316" s="67"/>
      <c r="K316" s="144"/>
    </row>
    <row r="317" spans="1:8" s="88" customFormat="1" ht="39.75" customHeight="1">
      <c r="A317" s="13">
        <f>IF(D317="","",SUBTOTAL(3,$D$9:D317))</f>
        <v>250</v>
      </c>
      <c r="B317" s="156" t="s">
        <v>1149</v>
      </c>
      <c r="C317" s="347" t="s">
        <v>893</v>
      </c>
      <c r="D317" s="38" t="s">
        <v>403</v>
      </c>
      <c r="E317" s="19">
        <v>13180</v>
      </c>
      <c r="F317" s="286" t="s">
        <v>894</v>
      </c>
      <c r="G317" s="105"/>
      <c r="H317" s="67"/>
    </row>
    <row r="318" spans="1:8" s="88" customFormat="1" ht="30" customHeight="1">
      <c r="A318" s="13">
        <f>IF(D318="","",SUBTOTAL(3,$D$9:D318))</f>
        <v>251</v>
      </c>
      <c r="B318" s="156" t="s">
        <v>1150</v>
      </c>
      <c r="C318" s="347"/>
      <c r="D318" s="38" t="s">
        <v>403</v>
      </c>
      <c r="E318" s="19">
        <v>14690</v>
      </c>
      <c r="F318" s="286"/>
      <c r="G318" s="105"/>
      <c r="H318" s="67"/>
    </row>
    <row r="319" spans="1:8" s="88" customFormat="1" ht="27">
      <c r="A319" s="13">
        <f>IF(D319="","",SUBTOTAL(3,$D$9:D319))</f>
        <v>252</v>
      </c>
      <c r="B319" s="157" t="s">
        <v>1151</v>
      </c>
      <c r="C319" s="347"/>
      <c r="D319" s="38" t="s">
        <v>403</v>
      </c>
      <c r="E319" s="19">
        <v>14690</v>
      </c>
      <c r="F319" s="286"/>
      <c r="G319" s="105"/>
      <c r="H319" s="67"/>
    </row>
    <row r="320" spans="1:10" s="88" customFormat="1" ht="15.75">
      <c r="A320" s="138" t="s">
        <v>21</v>
      </c>
      <c r="B320" s="285" t="s">
        <v>256</v>
      </c>
      <c r="C320" s="285"/>
      <c r="D320" s="285"/>
      <c r="E320" s="285"/>
      <c r="F320" s="285"/>
      <c r="G320" s="67"/>
      <c r="H320" s="155"/>
      <c r="J320" s="141"/>
    </row>
    <row r="321" spans="1:11" s="88" customFormat="1" ht="15.75" customHeight="1">
      <c r="A321" s="81" t="s">
        <v>375</v>
      </c>
      <c r="B321" s="112" t="s">
        <v>455</v>
      </c>
      <c r="C321" s="112"/>
      <c r="D321" s="112"/>
      <c r="E321" s="112"/>
      <c r="F321" s="115"/>
      <c r="G321" s="67"/>
      <c r="H321" s="155"/>
      <c r="K321" s="102"/>
    </row>
    <row r="322" spans="1:8" s="88" customFormat="1" ht="15.75">
      <c r="A322" s="17">
        <v>1</v>
      </c>
      <c r="B322" s="344" t="s">
        <v>115</v>
      </c>
      <c r="C322" s="344"/>
      <c r="D322" s="344"/>
      <c r="E322" s="344"/>
      <c r="F322" s="286" t="s">
        <v>944</v>
      </c>
      <c r="G322" s="67"/>
      <c r="H322" s="155"/>
    </row>
    <row r="323" spans="1:8" s="88" customFormat="1" ht="15.75">
      <c r="A323" s="13">
        <f>IF(D323="","",SUBTOTAL(3,$D$9:D323))</f>
        <v>253</v>
      </c>
      <c r="B323" s="40" t="s">
        <v>77</v>
      </c>
      <c r="C323" s="23" t="s">
        <v>38</v>
      </c>
      <c r="D323" s="23" t="s">
        <v>405</v>
      </c>
      <c r="E323" s="26">
        <v>1835000</v>
      </c>
      <c r="F323" s="286"/>
      <c r="G323" s="67">
        <v>1835000</v>
      </c>
      <c r="H323" s="67"/>
    </row>
    <row r="324" spans="1:8" s="88" customFormat="1" ht="15.75" customHeight="1">
      <c r="A324" s="13">
        <f>IF(D324="","",SUBTOTAL(3,$D$9:D324))</f>
        <v>254</v>
      </c>
      <c r="B324" s="40" t="s">
        <v>78</v>
      </c>
      <c r="C324" s="23" t="s">
        <v>38</v>
      </c>
      <c r="D324" s="23" t="s">
        <v>405</v>
      </c>
      <c r="E324" s="200">
        <v>2018000</v>
      </c>
      <c r="F324" s="286"/>
      <c r="G324" s="67">
        <v>2018000</v>
      </c>
      <c r="H324" s="67"/>
    </row>
    <row r="325" spans="1:8" s="88" customFormat="1" ht="15.75">
      <c r="A325" s="13">
        <f>IF(D325="","",SUBTOTAL(3,$D$9:D325))</f>
        <v>255</v>
      </c>
      <c r="B325" s="40" t="s">
        <v>79</v>
      </c>
      <c r="C325" s="23" t="s">
        <v>38</v>
      </c>
      <c r="D325" s="23" t="s">
        <v>405</v>
      </c>
      <c r="E325" s="26">
        <v>2220350</v>
      </c>
      <c r="F325" s="286"/>
      <c r="G325" s="67">
        <v>2220350</v>
      </c>
      <c r="H325" s="67"/>
    </row>
    <row r="326" spans="1:8" s="88" customFormat="1" ht="15.75">
      <c r="A326" s="17"/>
      <c r="B326" s="348" t="s">
        <v>116</v>
      </c>
      <c r="C326" s="348"/>
      <c r="D326" s="348"/>
      <c r="E326" s="348"/>
      <c r="F326" s="286"/>
      <c r="G326" s="67"/>
      <c r="H326" s="155"/>
    </row>
    <row r="327" spans="1:8" s="88" customFormat="1" ht="15.75">
      <c r="A327" s="13">
        <f>IF(D327="","",SUBTOTAL(3,$D$9:D327))</f>
        <v>256</v>
      </c>
      <c r="B327" s="32" t="s">
        <v>77</v>
      </c>
      <c r="C327" s="41" t="s">
        <v>38</v>
      </c>
      <c r="D327" s="41" t="s">
        <v>405</v>
      </c>
      <c r="E327" s="26">
        <v>2825000</v>
      </c>
      <c r="F327" s="286"/>
      <c r="G327" s="67">
        <v>2825000</v>
      </c>
      <c r="H327" s="67"/>
    </row>
    <row r="328" spans="1:8" s="88" customFormat="1" ht="15.75">
      <c r="A328" s="13">
        <f>IF(D328="","",SUBTOTAL(3,$D$9:D328))</f>
        <v>257</v>
      </c>
      <c r="B328" s="40" t="s">
        <v>78</v>
      </c>
      <c r="C328" s="23" t="s">
        <v>38</v>
      </c>
      <c r="D328" s="23" t="s">
        <v>405</v>
      </c>
      <c r="E328" s="200">
        <v>3250000</v>
      </c>
      <c r="F328" s="286"/>
      <c r="G328" s="67">
        <v>3250000</v>
      </c>
      <c r="H328" s="67"/>
    </row>
    <row r="329" spans="1:8" s="88" customFormat="1" ht="15.75">
      <c r="A329" s="13">
        <f>IF(D329="","",SUBTOTAL(3,$D$9:D329))</f>
        <v>258</v>
      </c>
      <c r="B329" s="40" t="s">
        <v>79</v>
      </c>
      <c r="C329" s="23" t="s">
        <v>38</v>
      </c>
      <c r="D329" s="23" t="s">
        <v>405</v>
      </c>
      <c r="E329" s="26">
        <v>3350000</v>
      </c>
      <c r="F329" s="286"/>
      <c r="G329" s="67">
        <v>3350000</v>
      </c>
      <c r="H329" s="67"/>
    </row>
    <row r="330" spans="1:8" s="88" customFormat="1" ht="16.5" customHeight="1">
      <c r="A330" s="17"/>
      <c r="B330" s="348" t="s">
        <v>943</v>
      </c>
      <c r="C330" s="348"/>
      <c r="D330" s="348"/>
      <c r="E330" s="348"/>
      <c r="F330" s="286"/>
      <c r="G330" s="67"/>
      <c r="H330" s="155"/>
    </row>
    <row r="331" spans="1:8" s="88" customFormat="1" ht="15.75">
      <c r="A331" s="13">
        <f>IF(D331="","",SUBTOTAL(3,$D$9:D331))</f>
        <v>259</v>
      </c>
      <c r="B331" s="40" t="s">
        <v>77</v>
      </c>
      <c r="C331" s="23" t="s">
        <v>38</v>
      </c>
      <c r="D331" s="23" t="s">
        <v>405</v>
      </c>
      <c r="E331" s="26">
        <v>3642000</v>
      </c>
      <c r="F331" s="286"/>
      <c r="G331" s="67">
        <v>3642000</v>
      </c>
      <c r="H331" s="67"/>
    </row>
    <row r="332" spans="1:8" s="88" customFormat="1" ht="15.75">
      <c r="A332" s="13">
        <f>IF(D332="","",SUBTOTAL(3,$D$9:D332))</f>
        <v>260</v>
      </c>
      <c r="B332" s="40" t="s">
        <v>78</v>
      </c>
      <c r="C332" s="23" t="s">
        <v>38</v>
      </c>
      <c r="D332" s="23" t="s">
        <v>405</v>
      </c>
      <c r="E332" s="200">
        <v>3945000</v>
      </c>
      <c r="F332" s="286"/>
      <c r="G332" s="67">
        <v>3945000</v>
      </c>
      <c r="H332" s="67"/>
    </row>
    <row r="333" spans="1:8" s="88" customFormat="1" ht="15.75">
      <c r="A333" s="13">
        <f>IF(D333="","",SUBTOTAL(3,$D$9:D333))</f>
        <v>261</v>
      </c>
      <c r="B333" s="40" t="s">
        <v>79</v>
      </c>
      <c r="C333" s="23" t="s">
        <v>38</v>
      </c>
      <c r="D333" s="23" t="s">
        <v>405</v>
      </c>
      <c r="E333" s="26">
        <v>4025000</v>
      </c>
      <c r="F333" s="286"/>
      <c r="G333" s="67">
        <v>4025000</v>
      </c>
      <c r="H333" s="67"/>
    </row>
    <row r="334" spans="1:8" s="88" customFormat="1" ht="15.75">
      <c r="A334" s="17">
        <v>2</v>
      </c>
      <c r="B334" s="344" t="s">
        <v>117</v>
      </c>
      <c r="C334" s="344"/>
      <c r="D334" s="344"/>
      <c r="E334" s="344"/>
      <c r="F334" s="286"/>
      <c r="G334" s="67"/>
      <c r="H334" s="155"/>
    </row>
    <row r="335" spans="1:8" s="88" customFormat="1" ht="15.75">
      <c r="A335" s="13">
        <f>IF(D335="","",SUBTOTAL(3,$D$9:D335))</f>
        <v>262</v>
      </c>
      <c r="B335" s="40" t="s">
        <v>77</v>
      </c>
      <c r="C335" s="23" t="s">
        <v>38</v>
      </c>
      <c r="D335" s="23" t="s">
        <v>405</v>
      </c>
      <c r="E335" s="26">
        <v>2329800</v>
      </c>
      <c r="F335" s="286"/>
      <c r="G335" s="67">
        <v>2329800</v>
      </c>
      <c r="H335" s="67"/>
    </row>
    <row r="336" spans="1:8" s="88" customFormat="1" ht="15.75">
      <c r="A336" s="13">
        <f>IF(D336="","",SUBTOTAL(3,$D$9:D336))</f>
        <v>263</v>
      </c>
      <c r="B336" s="40" t="s">
        <v>78</v>
      </c>
      <c r="C336" s="23" t="s">
        <v>38</v>
      </c>
      <c r="D336" s="23" t="s">
        <v>405</v>
      </c>
      <c r="E336" s="200">
        <v>2433200</v>
      </c>
      <c r="F336" s="286"/>
      <c r="G336" s="67">
        <v>2433200</v>
      </c>
      <c r="H336" s="67"/>
    </row>
    <row r="337" spans="1:8" s="88" customFormat="1" ht="15.75">
      <c r="A337" s="13">
        <f>IF(D337="","",SUBTOTAL(3,$D$9:D337))</f>
        <v>264</v>
      </c>
      <c r="B337" s="40" t="s">
        <v>118</v>
      </c>
      <c r="C337" s="23" t="s">
        <v>38</v>
      </c>
      <c r="D337" s="23" t="s">
        <v>405</v>
      </c>
      <c r="E337" s="26">
        <v>3011800</v>
      </c>
      <c r="F337" s="286"/>
      <c r="G337" s="67">
        <v>3011800</v>
      </c>
      <c r="H337" s="67"/>
    </row>
    <row r="338" spans="1:8" s="88" customFormat="1" ht="15.75">
      <c r="A338" s="17"/>
      <c r="B338" s="348" t="s">
        <v>119</v>
      </c>
      <c r="C338" s="348"/>
      <c r="D338" s="348"/>
      <c r="E338" s="348"/>
      <c r="F338" s="286"/>
      <c r="G338" s="67"/>
      <c r="H338" s="155"/>
    </row>
    <row r="339" spans="1:8" s="88" customFormat="1" ht="15.75">
      <c r="A339" s="13">
        <f>IF(D339="","",SUBTOTAL(3,$D$9:D339))</f>
        <v>265</v>
      </c>
      <c r="B339" s="40" t="s">
        <v>77</v>
      </c>
      <c r="C339" s="23" t="s">
        <v>38</v>
      </c>
      <c r="D339" s="23" t="s">
        <v>405</v>
      </c>
      <c r="E339" s="26">
        <v>4390200</v>
      </c>
      <c r="F339" s="286"/>
      <c r="G339" s="67">
        <v>4390200</v>
      </c>
      <c r="H339" s="67"/>
    </row>
    <row r="340" spans="1:8" s="88" customFormat="1" ht="15.75">
      <c r="A340" s="13">
        <f>IF(D340="","",SUBTOTAL(3,$D$9:D340))</f>
        <v>266</v>
      </c>
      <c r="B340" s="40" t="s">
        <v>78</v>
      </c>
      <c r="C340" s="23" t="s">
        <v>38</v>
      </c>
      <c r="D340" s="23" t="s">
        <v>405</v>
      </c>
      <c r="E340" s="200">
        <v>4690000</v>
      </c>
      <c r="F340" s="286"/>
      <c r="G340" s="67">
        <v>4690000</v>
      </c>
      <c r="H340" s="67"/>
    </row>
    <row r="341" spans="1:8" s="86" customFormat="1" ht="15.75">
      <c r="A341" s="13">
        <f>IF(D341="","",SUBTOTAL(3,$D$9:D341))</f>
        <v>267</v>
      </c>
      <c r="B341" s="40" t="s">
        <v>118</v>
      </c>
      <c r="C341" s="23" t="s">
        <v>38</v>
      </c>
      <c r="D341" s="23" t="s">
        <v>405</v>
      </c>
      <c r="E341" s="26">
        <v>5209700</v>
      </c>
      <c r="F341" s="286"/>
      <c r="G341" s="67">
        <v>5209700</v>
      </c>
      <c r="H341" s="67"/>
    </row>
    <row r="342" spans="1:8" s="86" customFormat="1" ht="15.75">
      <c r="A342" s="17"/>
      <c r="B342" s="344" t="s">
        <v>120</v>
      </c>
      <c r="C342" s="344"/>
      <c r="D342" s="344"/>
      <c r="E342" s="344"/>
      <c r="F342" s="286"/>
      <c r="G342" s="67"/>
      <c r="H342" s="84"/>
    </row>
    <row r="343" spans="1:8" s="86" customFormat="1" ht="15.75">
      <c r="A343" s="13">
        <f>IF(D343="","",SUBTOTAL(3,$D$9:D343))</f>
        <v>268</v>
      </c>
      <c r="B343" s="40" t="s">
        <v>77</v>
      </c>
      <c r="C343" s="23" t="s">
        <v>38</v>
      </c>
      <c r="D343" s="23" t="s">
        <v>405</v>
      </c>
      <c r="E343" s="26">
        <v>5519400</v>
      </c>
      <c r="F343" s="286"/>
      <c r="G343" s="67">
        <v>5519400</v>
      </c>
      <c r="H343" s="67"/>
    </row>
    <row r="344" spans="1:8" s="86" customFormat="1" ht="15.75">
      <c r="A344" s="13">
        <f>IF(D344="","",SUBTOTAL(3,$D$9:D344))</f>
        <v>269</v>
      </c>
      <c r="B344" s="40" t="s">
        <v>78</v>
      </c>
      <c r="C344" s="23" t="s">
        <v>38</v>
      </c>
      <c r="D344" s="23" t="s">
        <v>405</v>
      </c>
      <c r="E344" s="200">
        <v>5699700</v>
      </c>
      <c r="F344" s="286"/>
      <c r="G344" s="67">
        <v>5699700</v>
      </c>
      <c r="H344" s="67"/>
    </row>
    <row r="345" spans="1:8" s="86" customFormat="1" ht="15.75">
      <c r="A345" s="13">
        <f>IF(D345="","",SUBTOTAL(3,$D$9:D345))</f>
        <v>270</v>
      </c>
      <c r="B345" s="40" t="s">
        <v>118</v>
      </c>
      <c r="C345" s="23" t="s">
        <v>38</v>
      </c>
      <c r="D345" s="23" t="s">
        <v>405</v>
      </c>
      <c r="E345" s="26">
        <v>5987000</v>
      </c>
      <c r="F345" s="286"/>
      <c r="G345" s="67">
        <v>5987000</v>
      </c>
      <c r="H345" s="67"/>
    </row>
    <row r="346" spans="1:11" s="86" customFormat="1" ht="15.75">
      <c r="A346" s="120" t="s">
        <v>379</v>
      </c>
      <c r="B346" s="121" t="s">
        <v>931</v>
      </c>
      <c r="C346" s="122"/>
      <c r="D346" s="122"/>
      <c r="E346" s="122"/>
      <c r="F346" s="178"/>
      <c r="G346" s="67"/>
      <c r="H346" s="67"/>
      <c r="K346" s="101"/>
    </row>
    <row r="347" spans="1:8" s="86" customFormat="1" ht="15.75">
      <c r="A347" s="68"/>
      <c r="B347" s="69" t="s">
        <v>915</v>
      </c>
      <c r="C347" s="70"/>
      <c r="D347" s="70"/>
      <c r="E347" s="70"/>
      <c r="F347" s="286" t="s">
        <v>932</v>
      </c>
      <c r="G347" s="67"/>
      <c r="H347" s="67"/>
    </row>
    <row r="348" spans="1:8" s="86" customFormat="1" ht="15.75">
      <c r="A348" s="13">
        <f>IF(D348="","",SUBTOTAL(3,$D$9:D348))</f>
        <v>271</v>
      </c>
      <c r="B348" s="345" t="s">
        <v>916</v>
      </c>
      <c r="C348" s="23" t="s">
        <v>917</v>
      </c>
      <c r="D348" s="23" t="s">
        <v>405</v>
      </c>
      <c r="E348" s="26">
        <v>1585000</v>
      </c>
      <c r="F348" s="286"/>
      <c r="G348" s="67">
        <v>1585000</v>
      </c>
      <c r="H348" s="67"/>
    </row>
    <row r="349" spans="1:8" s="86" customFormat="1" ht="15.75">
      <c r="A349" s="13">
        <f>IF(D349="","",SUBTOTAL(3,$D$9:D349))</f>
        <v>272</v>
      </c>
      <c r="B349" s="345"/>
      <c r="C349" s="23" t="s">
        <v>918</v>
      </c>
      <c r="D349" s="23" t="s">
        <v>405</v>
      </c>
      <c r="E349" s="26">
        <v>1887000</v>
      </c>
      <c r="F349" s="286"/>
      <c r="G349" s="67">
        <v>1887000</v>
      </c>
      <c r="H349" s="67"/>
    </row>
    <row r="350" spans="1:8" s="86" customFormat="1" ht="15.75">
      <c r="A350" s="13">
        <f>IF(D350="","",SUBTOTAL(3,$D$9:D350))</f>
        <v>273</v>
      </c>
      <c r="B350" s="345"/>
      <c r="C350" s="23" t="s">
        <v>919</v>
      </c>
      <c r="D350" s="23" t="s">
        <v>405</v>
      </c>
      <c r="E350" s="26">
        <v>2020000</v>
      </c>
      <c r="F350" s="286"/>
      <c r="G350" s="67">
        <v>2020000</v>
      </c>
      <c r="H350" s="67"/>
    </row>
    <row r="351" spans="1:8" s="86" customFormat="1" ht="15.75">
      <c r="A351" s="68"/>
      <c r="B351" s="69" t="s">
        <v>920</v>
      </c>
      <c r="C351" s="70"/>
      <c r="D351" s="70"/>
      <c r="E351" s="70"/>
      <c r="F351" s="286"/>
      <c r="G351" s="67"/>
      <c r="H351" s="67"/>
    </row>
    <row r="352" spans="1:8" s="86" customFormat="1" ht="15.75">
      <c r="A352" s="13">
        <f>IF(D352="","",SUBTOTAL(3,$D$9:D352))</f>
        <v>274</v>
      </c>
      <c r="B352" s="293" t="s">
        <v>921</v>
      </c>
      <c r="C352" s="23" t="s">
        <v>917</v>
      </c>
      <c r="D352" s="23" t="s">
        <v>405</v>
      </c>
      <c r="E352" s="26">
        <v>2800000</v>
      </c>
      <c r="F352" s="286"/>
      <c r="G352" s="67">
        <v>2800000</v>
      </c>
      <c r="H352" s="67"/>
    </row>
    <row r="353" spans="1:8" s="86" customFormat="1" ht="15.75">
      <c r="A353" s="13">
        <f>IF(D353="","",SUBTOTAL(3,$D$9:D353))</f>
        <v>275</v>
      </c>
      <c r="B353" s="293"/>
      <c r="C353" s="23" t="s">
        <v>918</v>
      </c>
      <c r="D353" s="23" t="s">
        <v>405</v>
      </c>
      <c r="E353" s="26">
        <v>3207000</v>
      </c>
      <c r="F353" s="286"/>
      <c r="G353" s="67">
        <v>3207000</v>
      </c>
      <c r="H353" s="67"/>
    </row>
    <row r="354" spans="1:8" s="86" customFormat="1" ht="15.75">
      <c r="A354" s="13">
        <f>IF(D354="","",SUBTOTAL(3,$D$9:D354))</f>
        <v>276</v>
      </c>
      <c r="B354" s="293"/>
      <c r="C354" s="23" t="s">
        <v>919</v>
      </c>
      <c r="D354" s="23" t="s">
        <v>405</v>
      </c>
      <c r="E354" s="26">
        <v>3350000</v>
      </c>
      <c r="F354" s="286"/>
      <c r="G354" s="67">
        <v>3350000</v>
      </c>
      <c r="H354" s="67"/>
    </row>
    <row r="355" spans="1:8" s="86" customFormat="1" ht="15.75">
      <c r="A355" s="13">
        <f>IF(D355="","",SUBTOTAL(3,$D$9:D355))</f>
        <v>277</v>
      </c>
      <c r="B355" s="293" t="s">
        <v>922</v>
      </c>
      <c r="C355" s="23" t="s">
        <v>917</v>
      </c>
      <c r="D355" s="23" t="s">
        <v>405</v>
      </c>
      <c r="E355" s="26">
        <v>2065000</v>
      </c>
      <c r="F355" s="286"/>
      <c r="G355" s="67">
        <v>2065000</v>
      </c>
      <c r="H355" s="67"/>
    </row>
    <row r="356" spans="1:8" s="86" customFormat="1" ht="15.75">
      <c r="A356" s="13">
        <f>IF(D356="","",SUBTOTAL(3,$D$9:D356))</f>
        <v>278</v>
      </c>
      <c r="B356" s="293"/>
      <c r="C356" s="23" t="s">
        <v>918</v>
      </c>
      <c r="D356" s="23" t="s">
        <v>405</v>
      </c>
      <c r="E356" s="26">
        <v>2475000</v>
      </c>
      <c r="F356" s="286"/>
      <c r="G356" s="67">
        <v>2475000</v>
      </c>
      <c r="H356" s="67"/>
    </row>
    <row r="357" spans="1:8" s="86" customFormat="1" ht="15.75">
      <c r="A357" s="13">
        <f>IF(D357="","",SUBTOTAL(3,$D$9:D357))</f>
        <v>279</v>
      </c>
      <c r="B357" s="293"/>
      <c r="C357" s="23" t="s">
        <v>919</v>
      </c>
      <c r="D357" s="23" t="s">
        <v>405</v>
      </c>
      <c r="E357" s="26">
        <v>2616000</v>
      </c>
      <c r="F357" s="286"/>
      <c r="G357" s="67">
        <v>2616000</v>
      </c>
      <c r="H357" s="67"/>
    </row>
    <row r="358" spans="1:8" s="86" customFormat="1" ht="15.75">
      <c r="A358" s="13">
        <f>IF(D358="","",SUBTOTAL(3,$D$9:D358))</f>
        <v>280</v>
      </c>
      <c r="B358" s="293" t="s">
        <v>923</v>
      </c>
      <c r="C358" s="23" t="s">
        <v>917</v>
      </c>
      <c r="D358" s="23" t="s">
        <v>405</v>
      </c>
      <c r="E358" s="26">
        <v>2655000</v>
      </c>
      <c r="F358" s="286"/>
      <c r="G358" s="67">
        <v>2655000</v>
      </c>
      <c r="H358" s="67"/>
    </row>
    <row r="359" spans="1:8" s="86" customFormat="1" ht="15.75">
      <c r="A359" s="13">
        <f>IF(D359="","",SUBTOTAL(3,$D$9:D359))</f>
        <v>281</v>
      </c>
      <c r="B359" s="293"/>
      <c r="C359" s="23" t="s">
        <v>918</v>
      </c>
      <c r="D359" s="23" t="s">
        <v>405</v>
      </c>
      <c r="E359" s="26">
        <v>2977000</v>
      </c>
      <c r="F359" s="286"/>
      <c r="G359" s="67">
        <v>2977000</v>
      </c>
      <c r="H359" s="67"/>
    </row>
    <row r="360" spans="1:8" s="86" customFormat="1" ht="15.75">
      <c r="A360" s="13">
        <f>IF(D360="","",SUBTOTAL(3,$D$9:D360))</f>
        <v>282</v>
      </c>
      <c r="B360" s="293"/>
      <c r="C360" s="23" t="s">
        <v>919</v>
      </c>
      <c r="D360" s="23" t="s">
        <v>405</v>
      </c>
      <c r="E360" s="26">
        <v>3120000</v>
      </c>
      <c r="F360" s="286"/>
      <c r="G360" s="67">
        <v>3120000</v>
      </c>
      <c r="H360" s="67"/>
    </row>
    <row r="361" spans="1:8" s="86" customFormat="1" ht="15.75">
      <c r="A361" s="13">
        <f>IF(D361="","",SUBTOTAL(3,$D$9:D361))</f>
        <v>283</v>
      </c>
      <c r="B361" s="293" t="s">
        <v>924</v>
      </c>
      <c r="C361" s="23" t="s">
        <v>917</v>
      </c>
      <c r="D361" s="23" t="s">
        <v>405</v>
      </c>
      <c r="E361" s="26">
        <v>2612000</v>
      </c>
      <c r="F361" s="286"/>
      <c r="G361" s="67">
        <v>2612000</v>
      </c>
      <c r="H361" s="67"/>
    </row>
    <row r="362" spans="1:8" s="86" customFormat="1" ht="15.75">
      <c r="A362" s="13">
        <f>IF(D362="","",SUBTOTAL(3,$D$9:D362))</f>
        <v>284</v>
      </c>
      <c r="B362" s="293"/>
      <c r="C362" s="23" t="s">
        <v>918</v>
      </c>
      <c r="D362" s="23" t="s">
        <v>405</v>
      </c>
      <c r="E362" s="26">
        <v>2796000</v>
      </c>
      <c r="F362" s="286"/>
      <c r="G362" s="67">
        <v>2796000</v>
      </c>
      <c r="H362" s="67"/>
    </row>
    <row r="363" spans="1:8" s="86" customFormat="1" ht="19.5" customHeight="1">
      <c r="A363" s="13">
        <f>IF(D363="","",SUBTOTAL(3,$D$9:D363))</f>
        <v>285</v>
      </c>
      <c r="B363" s="293"/>
      <c r="C363" s="23" t="s">
        <v>919</v>
      </c>
      <c r="D363" s="23" t="s">
        <v>405</v>
      </c>
      <c r="E363" s="26">
        <v>2985000</v>
      </c>
      <c r="F363" s="286"/>
      <c r="G363" s="67">
        <v>2985000</v>
      </c>
      <c r="H363" s="67"/>
    </row>
    <row r="364" spans="1:8" s="86" customFormat="1" ht="15.75">
      <c r="A364" s="68"/>
      <c r="B364" s="69" t="s">
        <v>925</v>
      </c>
      <c r="C364" s="70"/>
      <c r="D364" s="70"/>
      <c r="E364" s="70"/>
      <c r="F364" s="286"/>
      <c r="G364" s="67"/>
      <c r="H364" s="67"/>
    </row>
    <row r="365" spans="1:8" s="86" customFormat="1" ht="15.75">
      <c r="A365" s="13">
        <f>IF(D365="","",SUBTOTAL(3,$D$9:D365))</f>
        <v>286</v>
      </c>
      <c r="B365" s="293" t="s">
        <v>926</v>
      </c>
      <c r="C365" s="23" t="s">
        <v>917</v>
      </c>
      <c r="D365" s="23" t="s">
        <v>405</v>
      </c>
      <c r="E365" s="26">
        <v>3255000</v>
      </c>
      <c r="F365" s="286"/>
      <c r="G365" s="67">
        <v>3255000</v>
      </c>
      <c r="H365" s="67"/>
    </row>
    <row r="366" spans="1:8" s="86" customFormat="1" ht="15.75">
      <c r="A366" s="13">
        <f>IF(D366="","",SUBTOTAL(3,$D$9:D366))</f>
        <v>287</v>
      </c>
      <c r="B366" s="293"/>
      <c r="C366" s="23" t="s">
        <v>918</v>
      </c>
      <c r="D366" s="23" t="s">
        <v>405</v>
      </c>
      <c r="E366" s="26">
        <v>3542000</v>
      </c>
      <c r="F366" s="286"/>
      <c r="G366" s="67">
        <v>3542000</v>
      </c>
      <c r="H366" s="67"/>
    </row>
    <row r="367" spans="1:8" s="86" customFormat="1" ht="20.25" customHeight="1">
      <c r="A367" s="13">
        <f>IF(D367="","",SUBTOTAL(3,$D$9:D367))</f>
        <v>288</v>
      </c>
      <c r="B367" s="293"/>
      <c r="C367" s="23" t="s">
        <v>919</v>
      </c>
      <c r="D367" s="23" t="s">
        <v>405</v>
      </c>
      <c r="E367" s="26">
        <v>3695000</v>
      </c>
      <c r="F367" s="286"/>
      <c r="G367" s="67">
        <v>3695000</v>
      </c>
      <c r="H367" s="67"/>
    </row>
    <row r="368" spans="1:8" s="86" customFormat="1" ht="15.75">
      <c r="A368" s="13">
        <f>IF(D368="","",SUBTOTAL(3,$D$9:D368))</f>
        <v>289</v>
      </c>
      <c r="B368" s="293" t="s">
        <v>927</v>
      </c>
      <c r="C368" s="23" t="s">
        <v>917</v>
      </c>
      <c r="D368" s="23" t="s">
        <v>405</v>
      </c>
      <c r="E368" s="26">
        <v>3349000</v>
      </c>
      <c r="F368" s="286"/>
      <c r="G368" s="67">
        <v>3349000</v>
      </c>
      <c r="H368" s="67"/>
    </row>
    <row r="369" spans="1:8" s="86" customFormat="1" ht="15.75">
      <c r="A369" s="13">
        <f>IF(D369="","",SUBTOTAL(3,$D$9:D369))</f>
        <v>290</v>
      </c>
      <c r="B369" s="293"/>
      <c r="C369" s="23" t="s">
        <v>918</v>
      </c>
      <c r="D369" s="23" t="s">
        <v>405</v>
      </c>
      <c r="E369" s="26">
        <v>3715000</v>
      </c>
      <c r="F369" s="286"/>
      <c r="G369" s="67">
        <v>3715000</v>
      </c>
      <c r="H369" s="67"/>
    </row>
    <row r="370" spans="1:8" s="86" customFormat="1" ht="24" customHeight="1">
      <c r="A370" s="13">
        <f>IF(D370="","",SUBTOTAL(3,$D$9:D370))</f>
        <v>291</v>
      </c>
      <c r="B370" s="293"/>
      <c r="C370" s="23" t="s">
        <v>919</v>
      </c>
      <c r="D370" s="23" t="s">
        <v>405</v>
      </c>
      <c r="E370" s="26">
        <v>3890000</v>
      </c>
      <c r="F370" s="286"/>
      <c r="G370" s="67">
        <v>3890000</v>
      </c>
      <c r="H370" s="67"/>
    </row>
    <row r="371" spans="1:8" s="86" customFormat="1" ht="15.75">
      <c r="A371" s="13">
        <f>IF(D371="","",SUBTOTAL(3,$D$9:D371))</f>
        <v>292</v>
      </c>
      <c r="B371" s="293" t="s">
        <v>928</v>
      </c>
      <c r="C371" s="23" t="s">
        <v>917</v>
      </c>
      <c r="D371" s="23" t="s">
        <v>405</v>
      </c>
      <c r="E371" s="26">
        <v>2426000</v>
      </c>
      <c r="F371" s="286"/>
      <c r="G371" s="67">
        <v>2426000</v>
      </c>
      <c r="H371" s="67"/>
    </row>
    <row r="372" spans="1:8" s="86" customFormat="1" ht="15.75">
      <c r="A372" s="13">
        <f>IF(D372="","",SUBTOTAL(3,$D$9:D372))</f>
        <v>293</v>
      </c>
      <c r="B372" s="293"/>
      <c r="C372" s="23" t="s">
        <v>918</v>
      </c>
      <c r="D372" s="23" t="s">
        <v>405</v>
      </c>
      <c r="E372" s="26">
        <v>2833000</v>
      </c>
      <c r="F372" s="286"/>
      <c r="G372" s="67">
        <v>2833000</v>
      </c>
      <c r="H372" s="67"/>
    </row>
    <row r="373" spans="1:8" s="86" customFormat="1" ht="15.75">
      <c r="A373" s="13">
        <f>IF(D373="","",SUBTOTAL(3,$D$9:D373))</f>
        <v>294</v>
      </c>
      <c r="B373" s="293"/>
      <c r="C373" s="23" t="s">
        <v>919</v>
      </c>
      <c r="D373" s="23" t="s">
        <v>405</v>
      </c>
      <c r="E373" s="26">
        <v>2976000</v>
      </c>
      <c r="F373" s="286"/>
      <c r="G373" s="67">
        <v>2976000</v>
      </c>
      <c r="H373" s="67"/>
    </row>
    <row r="374" spans="1:8" s="86" customFormat="1" ht="15.75">
      <c r="A374" s="13">
        <f>IF(D374="","",SUBTOTAL(3,$D$9:D374))</f>
        <v>295</v>
      </c>
      <c r="B374" s="293" t="s">
        <v>929</v>
      </c>
      <c r="C374" s="23" t="s">
        <v>917</v>
      </c>
      <c r="D374" s="23" t="s">
        <v>405</v>
      </c>
      <c r="E374" s="26">
        <v>4232000</v>
      </c>
      <c r="F374" s="286"/>
      <c r="G374" s="67">
        <v>4232000</v>
      </c>
      <c r="H374" s="67"/>
    </row>
    <row r="375" spans="1:8" s="86" customFormat="1" ht="15.75">
      <c r="A375" s="13">
        <f>IF(D375="","",SUBTOTAL(3,$D$9:D375))</f>
        <v>296</v>
      </c>
      <c r="B375" s="293"/>
      <c r="C375" s="23" t="s">
        <v>918</v>
      </c>
      <c r="D375" s="23" t="s">
        <v>405</v>
      </c>
      <c r="E375" s="26">
        <v>4655000</v>
      </c>
      <c r="F375" s="286"/>
      <c r="G375" s="67">
        <v>4655000</v>
      </c>
      <c r="H375" s="67"/>
    </row>
    <row r="376" spans="1:8" s="86" customFormat="1" ht="21" customHeight="1">
      <c r="A376" s="13">
        <f>IF(D376="","",SUBTOTAL(3,$D$9:D376))</f>
        <v>297</v>
      </c>
      <c r="B376" s="293"/>
      <c r="C376" s="23" t="s">
        <v>919</v>
      </c>
      <c r="D376" s="23" t="s">
        <v>405</v>
      </c>
      <c r="E376" s="26">
        <v>4825000</v>
      </c>
      <c r="F376" s="286"/>
      <c r="G376" s="67">
        <v>4825000</v>
      </c>
      <c r="H376" s="67"/>
    </row>
    <row r="377" spans="1:8" s="86" customFormat="1" ht="15.75">
      <c r="A377" s="13">
        <f>IF(D377="","",SUBTOTAL(3,$D$9:D377))</f>
        <v>298</v>
      </c>
      <c r="B377" s="293" t="s">
        <v>930</v>
      </c>
      <c r="C377" s="23" t="s">
        <v>917</v>
      </c>
      <c r="D377" s="23" t="s">
        <v>405</v>
      </c>
      <c r="E377" s="26">
        <v>2734000</v>
      </c>
      <c r="F377" s="286"/>
      <c r="G377" s="67">
        <v>2734000</v>
      </c>
      <c r="H377" s="67"/>
    </row>
    <row r="378" spans="1:8" s="86" customFormat="1" ht="15.75">
      <c r="A378" s="13">
        <f>IF(D378="","",SUBTOTAL(3,$D$9:D378))</f>
        <v>299</v>
      </c>
      <c r="B378" s="293"/>
      <c r="C378" s="23" t="s">
        <v>918</v>
      </c>
      <c r="D378" s="23" t="s">
        <v>405</v>
      </c>
      <c r="E378" s="26">
        <v>3072000</v>
      </c>
      <c r="F378" s="286"/>
      <c r="G378" s="67">
        <v>3072000</v>
      </c>
      <c r="H378" s="67"/>
    </row>
    <row r="379" spans="1:8" s="86" customFormat="1" ht="15.75">
      <c r="A379" s="13">
        <f>IF(D379="","",SUBTOTAL(3,$D$9:D379))</f>
        <v>300</v>
      </c>
      <c r="B379" s="293"/>
      <c r="C379" s="23" t="s">
        <v>919</v>
      </c>
      <c r="D379" s="23" t="s">
        <v>405</v>
      </c>
      <c r="E379" s="26">
        <v>3198000</v>
      </c>
      <c r="F379" s="286"/>
      <c r="G379" s="67">
        <v>3198000</v>
      </c>
      <c r="H379" s="67"/>
    </row>
    <row r="380" spans="1:11" s="86" customFormat="1" ht="15.75">
      <c r="A380" s="120" t="s">
        <v>26</v>
      </c>
      <c r="B380" s="121" t="s">
        <v>1120</v>
      </c>
      <c r="C380" s="122"/>
      <c r="D380" s="122"/>
      <c r="E380" s="122"/>
      <c r="F380" s="178"/>
      <c r="G380" s="67"/>
      <c r="H380" s="84"/>
      <c r="K380" s="101"/>
    </row>
    <row r="381" spans="1:8" s="86" customFormat="1" ht="15.75">
      <c r="A381" s="68"/>
      <c r="B381" s="69" t="s">
        <v>915</v>
      </c>
      <c r="C381" s="70"/>
      <c r="D381" s="70"/>
      <c r="E381" s="70"/>
      <c r="F381" s="286" t="s">
        <v>1134</v>
      </c>
      <c r="G381" s="67"/>
      <c r="H381" s="84"/>
    </row>
    <row r="382" spans="1:8" s="86" customFormat="1" ht="15.75">
      <c r="A382" s="13">
        <f>IF(D382="","",SUBTOTAL(3,$D$9:D382))</f>
        <v>301</v>
      </c>
      <c r="B382" s="293" t="s">
        <v>1121</v>
      </c>
      <c r="C382" s="23" t="s">
        <v>917</v>
      </c>
      <c r="D382" s="23" t="s">
        <v>405</v>
      </c>
      <c r="E382" s="26">
        <v>1785000</v>
      </c>
      <c r="F382" s="286"/>
      <c r="G382" s="67">
        <v>1785000</v>
      </c>
      <c r="H382" s="84"/>
    </row>
    <row r="383" spans="1:8" s="86" customFormat="1" ht="15.75">
      <c r="A383" s="13">
        <f>IF(D383="","",SUBTOTAL(3,$D$9:D383))</f>
        <v>302</v>
      </c>
      <c r="B383" s="342"/>
      <c r="C383" s="23" t="s">
        <v>918</v>
      </c>
      <c r="D383" s="23" t="s">
        <v>405</v>
      </c>
      <c r="E383" s="26">
        <v>1968000</v>
      </c>
      <c r="F383" s="286"/>
      <c r="G383" s="67">
        <v>1968000</v>
      </c>
      <c r="H383" s="84"/>
    </row>
    <row r="384" spans="1:8" s="86" customFormat="1" ht="15.75">
      <c r="A384" s="13">
        <f>IF(D384="","",SUBTOTAL(3,$D$9:D384))</f>
        <v>303</v>
      </c>
      <c r="B384" s="342"/>
      <c r="C384" s="23" t="s">
        <v>919</v>
      </c>
      <c r="D384" s="23" t="s">
        <v>405</v>
      </c>
      <c r="E384" s="26">
        <v>2170350</v>
      </c>
      <c r="F384" s="286"/>
      <c r="G384" s="67">
        <v>2170350</v>
      </c>
      <c r="H384" s="84"/>
    </row>
    <row r="385" spans="1:8" s="86" customFormat="1" ht="15.75" customHeight="1">
      <c r="A385" s="13">
        <f>IF(D385="","",SUBTOTAL(3,$D$9:D385))</f>
        <v>304</v>
      </c>
      <c r="B385" s="293" t="s">
        <v>1122</v>
      </c>
      <c r="C385" s="23" t="s">
        <v>917</v>
      </c>
      <c r="D385" s="23" t="s">
        <v>405</v>
      </c>
      <c r="E385" s="26">
        <v>2479800</v>
      </c>
      <c r="F385" s="286"/>
      <c r="G385" s="67">
        <v>2479800</v>
      </c>
      <c r="H385" s="84"/>
    </row>
    <row r="386" spans="1:8" s="86" customFormat="1" ht="15.75">
      <c r="A386" s="13">
        <f>IF(D386="","",SUBTOTAL(3,$D$9:D386))</f>
        <v>305</v>
      </c>
      <c r="B386" s="293"/>
      <c r="C386" s="23" t="s">
        <v>918</v>
      </c>
      <c r="D386" s="23" t="s">
        <v>405</v>
      </c>
      <c r="E386" s="26">
        <v>2783200</v>
      </c>
      <c r="F386" s="286"/>
      <c r="G386" s="67">
        <v>2783200</v>
      </c>
      <c r="H386" s="84"/>
    </row>
    <row r="387" spans="1:8" s="86" customFormat="1" ht="17.25" customHeight="1">
      <c r="A387" s="13">
        <f>IF(D387="","",SUBTOTAL(3,$D$9:D387))</f>
        <v>306</v>
      </c>
      <c r="B387" s="293"/>
      <c r="C387" s="106" t="s">
        <v>1123</v>
      </c>
      <c r="D387" s="23" t="s">
        <v>405</v>
      </c>
      <c r="E387" s="26">
        <v>2961800</v>
      </c>
      <c r="F387" s="286"/>
      <c r="G387" s="67">
        <v>2961800</v>
      </c>
      <c r="H387" s="84"/>
    </row>
    <row r="388" spans="1:8" s="86" customFormat="1" ht="15.75">
      <c r="A388" s="68"/>
      <c r="B388" s="69" t="s">
        <v>920</v>
      </c>
      <c r="C388" s="70"/>
      <c r="D388" s="70"/>
      <c r="E388" s="70"/>
      <c r="F388" s="286"/>
      <c r="G388" s="67"/>
      <c r="H388" s="84"/>
    </row>
    <row r="389" spans="1:8" s="86" customFormat="1" ht="15.75">
      <c r="A389" s="13">
        <f>IF(D389="","",SUBTOTAL(3,$D$9:D389))</f>
        <v>307</v>
      </c>
      <c r="B389" s="293" t="s">
        <v>1124</v>
      </c>
      <c r="C389" s="23" t="s">
        <v>917</v>
      </c>
      <c r="D389" s="23" t="s">
        <v>405</v>
      </c>
      <c r="E389" s="26">
        <v>2775000</v>
      </c>
      <c r="F389" s="286"/>
      <c r="G389" s="67">
        <v>2775000</v>
      </c>
      <c r="H389" s="84"/>
    </row>
    <row r="390" spans="1:8" s="86" customFormat="1" ht="15.75">
      <c r="A390" s="13">
        <f>IF(D390="","",SUBTOTAL(3,$D$9:D390))</f>
        <v>308</v>
      </c>
      <c r="B390" s="293"/>
      <c r="C390" s="23" t="s">
        <v>918</v>
      </c>
      <c r="D390" s="23" t="s">
        <v>405</v>
      </c>
      <c r="E390" s="26">
        <v>3200000</v>
      </c>
      <c r="F390" s="286"/>
      <c r="G390" s="67">
        <v>3200000</v>
      </c>
      <c r="H390" s="84"/>
    </row>
    <row r="391" spans="1:8" s="86" customFormat="1" ht="18.75" customHeight="1">
      <c r="A391" s="13">
        <f>IF(D391="","",SUBTOTAL(3,$D$9:D391))</f>
        <v>309</v>
      </c>
      <c r="B391" s="293"/>
      <c r="C391" s="23" t="s">
        <v>919</v>
      </c>
      <c r="D391" s="23" t="s">
        <v>405</v>
      </c>
      <c r="E391" s="26">
        <v>3300000</v>
      </c>
      <c r="F391" s="286"/>
      <c r="G391" s="67">
        <v>3300000</v>
      </c>
      <c r="H391" s="84"/>
    </row>
    <row r="392" spans="1:8" s="86" customFormat="1" ht="18" customHeight="1">
      <c r="A392" s="13">
        <f>IF(D392="","",SUBTOTAL(3,$D$9:D392))</f>
        <v>310</v>
      </c>
      <c r="B392" s="293" t="s">
        <v>1125</v>
      </c>
      <c r="C392" s="23" t="s">
        <v>917</v>
      </c>
      <c r="D392" s="23" t="s">
        <v>405</v>
      </c>
      <c r="E392" s="26">
        <v>4340200</v>
      </c>
      <c r="F392" s="286"/>
      <c r="G392" s="67">
        <v>4340200</v>
      </c>
      <c r="H392" s="84"/>
    </row>
    <row r="393" spans="1:8" s="86" customFormat="1" ht="18.75" customHeight="1">
      <c r="A393" s="13">
        <f>IF(D393="","",SUBTOTAL(3,$D$9:D393))</f>
        <v>311</v>
      </c>
      <c r="B393" s="293"/>
      <c r="C393" s="23" t="s">
        <v>918</v>
      </c>
      <c r="D393" s="23" t="s">
        <v>405</v>
      </c>
      <c r="E393" s="26">
        <v>4640000</v>
      </c>
      <c r="F393" s="286"/>
      <c r="G393" s="67">
        <v>4640000</v>
      </c>
      <c r="H393" s="84"/>
    </row>
    <row r="394" spans="1:8" s="86" customFormat="1" ht="15.75" customHeight="1">
      <c r="A394" s="13">
        <f>IF(D394="","",SUBTOTAL(3,$D$9:D394))</f>
        <v>312</v>
      </c>
      <c r="B394" s="293"/>
      <c r="C394" s="106" t="s">
        <v>1123</v>
      </c>
      <c r="D394" s="23" t="s">
        <v>405</v>
      </c>
      <c r="E394" s="26">
        <v>5159700</v>
      </c>
      <c r="F394" s="286"/>
      <c r="G394" s="67">
        <v>5159700</v>
      </c>
      <c r="H394" s="84"/>
    </row>
    <row r="395" spans="1:8" s="86" customFormat="1" ht="15.75">
      <c r="A395" s="68"/>
      <c r="B395" s="69" t="s">
        <v>925</v>
      </c>
      <c r="C395" s="70"/>
      <c r="D395" s="70"/>
      <c r="E395" s="70"/>
      <c r="F395" s="286"/>
      <c r="G395" s="67"/>
      <c r="H395" s="84"/>
    </row>
    <row r="396" spans="1:8" s="86" customFormat="1" ht="15.75">
      <c r="A396" s="13">
        <f>IF(D396="","",SUBTOTAL(3,$D$9:D396))</f>
        <v>313</v>
      </c>
      <c r="B396" s="293" t="s">
        <v>1126</v>
      </c>
      <c r="C396" s="23" t="s">
        <v>917</v>
      </c>
      <c r="D396" s="23" t="s">
        <v>405</v>
      </c>
      <c r="E396" s="26">
        <v>3592000</v>
      </c>
      <c r="F396" s="286"/>
      <c r="G396" s="67">
        <v>3592000</v>
      </c>
      <c r="H396" s="84"/>
    </row>
    <row r="397" spans="1:8" s="86" customFormat="1" ht="15.75">
      <c r="A397" s="13">
        <f>IF(D397="","",SUBTOTAL(3,$D$9:D397))</f>
        <v>314</v>
      </c>
      <c r="B397" s="293"/>
      <c r="C397" s="23" t="s">
        <v>918</v>
      </c>
      <c r="D397" s="23" t="s">
        <v>405</v>
      </c>
      <c r="E397" s="26">
        <v>3895000</v>
      </c>
      <c r="F397" s="286"/>
      <c r="G397" s="67">
        <v>3895000</v>
      </c>
      <c r="H397" s="84"/>
    </row>
    <row r="398" spans="1:8" s="86" customFormat="1" ht="15.75">
      <c r="A398" s="13">
        <f>IF(D398="","",SUBTOTAL(3,$D$9:D398))</f>
        <v>315</v>
      </c>
      <c r="B398" s="293"/>
      <c r="C398" s="23" t="s">
        <v>919</v>
      </c>
      <c r="D398" s="23" t="s">
        <v>405</v>
      </c>
      <c r="E398" s="26">
        <v>3975000</v>
      </c>
      <c r="F398" s="286"/>
      <c r="G398" s="67">
        <v>3975000</v>
      </c>
      <c r="H398" s="84"/>
    </row>
    <row r="399" spans="1:8" s="86" customFormat="1" ht="15.75">
      <c r="A399" s="13">
        <f>IF(D399="","",SUBTOTAL(3,$D$9:D399))</f>
        <v>316</v>
      </c>
      <c r="B399" s="293" t="s">
        <v>1127</v>
      </c>
      <c r="C399" s="23" t="s">
        <v>917</v>
      </c>
      <c r="D399" s="23" t="s">
        <v>405</v>
      </c>
      <c r="E399" s="26">
        <v>5469400</v>
      </c>
      <c r="F399" s="286"/>
      <c r="G399" s="67">
        <v>5469400</v>
      </c>
      <c r="H399" s="84"/>
    </row>
    <row r="400" spans="1:8" s="86" customFormat="1" ht="15.75">
      <c r="A400" s="13">
        <f>IF(D400="","",SUBTOTAL(3,$D$9:D400))</f>
        <v>317</v>
      </c>
      <c r="B400" s="293"/>
      <c r="C400" s="23" t="s">
        <v>918</v>
      </c>
      <c r="D400" s="23" t="s">
        <v>405</v>
      </c>
      <c r="E400" s="26">
        <v>5649700</v>
      </c>
      <c r="F400" s="286"/>
      <c r="G400" s="67">
        <v>5649700</v>
      </c>
      <c r="H400" s="84"/>
    </row>
    <row r="401" spans="1:8" s="86" customFormat="1" ht="15.75">
      <c r="A401" s="13">
        <f>IF(D401="","",SUBTOTAL(3,$D$9:D401))</f>
        <v>318</v>
      </c>
      <c r="B401" s="293"/>
      <c r="C401" s="106" t="s">
        <v>1123</v>
      </c>
      <c r="D401" s="23" t="s">
        <v>405</v>
      </c>
      <c r="E401" s="26">
        <v>5937000</v>
      </c>
      <c r="F401" s="286"/>
      <c r="G401" s="67">
        <v>5937000</v>
      </c>
      <c r="H401" s="84"/>
    </row>
    <row r="402" spans="1:11" s="86" customFormat="1" ht="15.75">
      <c r="A402" s="120" t="s">
        <v>305</v>
      </c>
      <c r="B402" s="121" t="s">
        <v>1128</v>
      </c>
      <c r="C402" s="122"/>
      <c r="D402" s="122"/>
      <c r="E402" s="122"/>
      <c r="F402" s="178"/>
      <c r="G402" s="67"/>
      <c r="H402" s="84"/>
      <c r="K402" s="101"/>
    </row>
    <row r="403" spans="1:8" s="86" customFormat="1" ht="15.75">
      <c r="A403" s="68"/>
      <c r="B403" s="69" t="s">
        <v>915</v>
      </c>
      <c r="C403" s="70"/>
      <c r="D403" s="70"/>
      <c r="E403" s="70"/>
      <c r="F403" s="286" t="s">
        <v>1396</v>
      </c>
      <c r="G403" s="67"/>
      <c r="H403" s="84"/>
    </row>
    <row r="404" spans="1:8" s="86" customFormat="1" ht="15.75">
      <c r="A404" s="13">
        <f>IF(D404="","",SUBTOTAL(3,$D$9:D404))</f>
        <v>319</v>
      </c>
      <c r="B404" s="293" t="s">
        <v>1143</v>
      </c>
      <c r="C404" s="23" t="s">
        <v>917</v>
      </c>
      <c r="D404" s="23" t="s">
        <v>405</v>
      </c>
      <c r="E404" s="26">
        <v>1840500</v>
      </c>
      <c r="F404" s="286"/>
      <c r="G404" s="67">
        <v>1840500</v>
      </c>
      <c r="H404" s="84"/>
    </row>
    <row r="405" spans="1:8" s="86" customFormat="1" ht="15.75">
      <c r="A405" s="13">
        <f>IF(D405="","",SUBTOTAL(3,$D$9:D405))</f>
        <v>320</v>
      </c>
      <c r="B405" s="342"/>
      <c r="C405" s="23" t="s">
        <v>918</v>
      </c>
      <c r="D405" s="23" t="s">
        <v>405</v>
      </c>
      <c r="E405" s="26">
        <v>2049500</v>
      </c>
      <c r="F405" s="286"/>
      <c r="G405" s="67">
        <v>2049500</v>
      </c>
      <c r="H405" s="84"/>
    </row>
    <row r="406" spans="1:8" s="86" customFormat="1" ht="15.75">
      <c r="A406" s="13">
        <f>IF(D406="","",SUBTOTAL(3,$D$9:D406))</f>
        <v>321</v>
      </c>
      <c r="B406" s="342"/>
      <c r="C406" s="23" t="s">
        <v>919</v>
      </c>
      <c r="D406" s="23" t="s">
        <v>405</v>
      </c>
      <c r="E406" s="26">
        <v>2303500</v>
      </c>
      <c r="F406" s="286"/>
      <c r="G406" s="67">
        <v>2303500</v>
      </c>
      <c r="H406" s="84"/>
    </row>
    <row r="407" spans="1:8" s="86" customFormat="1" ht="15.75">
      <c r="A407" s="13">
        <f>IF(D407="","",SUBTOTAL(3,$D$9:D407))</f>
        <v>322</v>
      </c>
      <c r="B407" s="293" t="s">
        <v>1129</v>
      </c>
      <c r="C407" s="23" t="s">
        <v>917</v>
      </c>
      <c r="D407" s="23" t="s">
        <v>405</v>
      </c>
      <c r="E407" s="26">
        <v>2437500</v>
      </c>
      <c r="F407" s="286"/>
      <c r="G407" s="67">
        <v>2437500</v>
      </c>
      <c r="H407" s="84"/>
    </row>
    <row r="408" spans="1:8" s="86" customFormat="1" ht="15.75">
      <c r="A408" s="13">
        <f>IF(D408="","",SUBTOTAL(3,$D$9:D408))</f>
        <v>323</v>
      </c>
      <c r="B408" s="293"/>
      <c r="C408" s="23" t="s">
        <v>918</v>
      </c>
      <c r="D408" s="23" t="s">
        <v>405</v>
      </c>
      <c r="E408" s="26">
        <v>2566000</v>
      </c>
      <c r="F408" s="286"/>
      <c r="G408" s="67">
        <v>2566000</v>
      </c>
      <c r="H408" s="84"/>
    </row>
    <row r="409" spans="1:8" s="86" customFormat="1" ht="15.75">
      <c r="A409" s="13">
        <f>IF(D409="","",SUBTOTAL(3,$D$9:D409))</f>
        <v>324</v>
      </c>
      <c r="B409" s="293"/>
      <c r="C409" s="106" t="s">
        <v>1123</v>
      </c>
      <c r="D409" s="23" t="s">
        <v>405</v>
      </c>
      <c r="E409" s="26">
        <v>3124000</v>
      </c>
      <c r="F409" s="286"/>
      <c r="G409" s="67">
        <v>3124000</v>
      </c>
      <c r="H409" s="84"/>
    </row>
    <row r="410" spans="1:8" s="86" customFormat="1" ht="15.75">
      <c r="A410" s="13">
        <f>IF(D410="","",SUBTOTAL(3,$D$9:D410))</f>
        <v>325</v>
      </c>
      <c r="B410" s="293"/>
      <c r="C410" s="23" t="s">
        <v>1158</v>
      </c>
      <c r="D410" s="23" t="s">
        <v>405</v>
      </c>
      <c r="E410" s="26">
        <v>2765000</v>
      </c>
      <c r="F410" s="286"/>
      <c r="G410" s="67">
        <v>2765000</v>
      </c>
      <c r="H410" s="84"/>
    </row>
    <row r="411" spans="1:8" s="86" customFormat="1" ht="15.75">
      <c r="A411" s="68"/>
      <c r="B411" s="69" t="s">
        <v>920</v>
      </c>
      <c r="C411" s="70"/>
      <c r="D411" s="70"/>
      <c r="E411" s="70"/>
      <c r="F411" s="286"/>
      <c r="G411" s="67"/>
      <c r="H411" s="84"/>
    </row>
    <row r="412" spans="1:8" s="86" customFormat="1" ht="15.75">
      <c r="A412" s="13">
        <f>IF(D412="","",SUBTOTAL(3,$D$9:D412))</f>
        <v>326</v>
      </c>
      <c r="B412" s="293" t="s">
        <v>1130</v>
      </c>
      <c r="C412" s="23" t="s">
        <v>917</v>
      </c>
      <c r="D412" s="23" t="s">
        <v>405</v>
      </c>
      <c r="E412" s="26">
        <v>2907000</v>
      </c>
      <c r="F412" s="286"/>
      <c r="G412" s="67">
        <v>2907000</v>
      </c>
      <c r="H412" s="84"/>
    </row>
    <row r="413" spans="1:8" s="86" customFormat="1" ht="15.75">
      <c r="A413" s="13">
        <f>IF(D413="","",SUBTOTAL(3,$D$9:D413))</f>
        <v>327</v>
      </c>
      <c r="B413" s="293"/>
      <c r="C413" s="23" t="s">
        <v>918</v>
      </c>
      <c r="D413" s="23" t="s">
        <v>405</v>
      </c>
      <c r="E413" s="26">
        <v>3256500</v>
      </c>
      <c r="F413" s="286"/>
      <c r="G413" s="67">
        <v>3256500</v>
      </c>
      <c r="H413" s="84"/>
    </row>
    <row r="414" spans="1:8" s="86" customFormat="1" ht="23.25" customHeight="1">
      <c r="A414" s="13">
        <f>IF(D414="","",SUBTOTAL(3,$D$9:D414))</f>
        <v>328</v>
      </c>
      <c r="B414" s="293"/>
      <c r="C414" s="23" t="s">
        <v>919</v>
      </c>
      <c r="D414" s="23" t="s">
        <v>405</v>
      </c>
      <c r="E414" s="26">
        <v>3388500</v>
      </c>
      <c r="F414" s="286"/>
      <c r="G414" s="67">
        <v>3388500</v>
      </c>
      <c r="H414" s="84"/>
    </row>
    <row r="415" spans="1:8" s="86" customFormat="1" ht="15.75" customHeight="1">
      <c r="A415" s="13">
        <f>IF(D415="","",SUBTOTAL(3,$D$9:D415))</f>
        <v>329</v>
      </c>
      <c r="B415" s="343" t="s">
        <v>1131</v>
      </c>
      <c r="C415" s="23" t="s">
        <v>917</v>
      </c>
      <c r="D415" s="23" t="s">
        <v>405</v>
      </c>
      <c r="E415" s="26">
        <v>4482200</v>
      </c>
      <c r="F415" s="286"/>
      <c r="G415" s="67">
        <v>4482200</v>
      </c>
      <c r="H415" s="84"/>
    </row>
    <row r="416" spans="1:8" s="86" customFormat="1" ht="15.75">
      <c r="A416" s="13">
        <f>IF(D416="","",SUBTOTAL(3,$D$9:D416))</f>
        <v>330</v>
      </c>
      <c r="B416" s="343"/>
      <c r="C416" s="23" t="s">
        <v>918</v>
      </c>
      <c r="D416" s="23" t="s">
        <v>405</v>
      </c>
      <c r="E416" s="26">
        <v>4777000</v>
      </c>
      <c r="F416" s="286"/>
      <c r="G416" s="67">
        <v>4777000</v>
      </c>
      <c r="H416" s="84"/>
    </row>
    <row r="417" spans="1:8" s="86" customFormat="1" ht="15.75">
      <c r="A417" s="13">
        <f>IF(D417="","",SUBTOTAL(3,$D$9:D417))</f>
        <v>331</v>
      </c>
      <c r="B417" s="343"/>
      <c r="C417" s="106" t="s">
        <v>1123</v>
      </c>
      <c r="D417" s="23" t="s">
        <v>405</v>
      </c>
      <c r="E417" s="26">
        <v>5220700</v>
      </c>
      <c r="F417" s="286"/>
      <c r="G417" s="67">
        <v>5220700</v>
      </c>
      <c r="H417" s="84"/>
    </row>
    <row r="418" spans="1:8" s="86" customFormat="1" ht="15.75">
      <c r="A418" s="13">
        <f>IF(D418="","",SUBTOTAL(3,$D$9:D418))</f>
        <v>332</v>
      </c>
      <c r="B418" s="343"/>
      <c r="C418" s="23" t="s">
        <v>1158</v>
      </c>
      <c r="D418" s="23" t="s">
        <v>405</v>
      </c>
      <c r="E418" s="26">
        <v>4998000</v>
      </c>
      <c r="F418" s="286"/>
      <c r="G418" s="67">
        <v>4998000</v>
      </c>
      <c r="H418" s="84"/>
    </row>
    <row r="419" spans="1:8" s="86" customFormat="1" ht="15.75">
      <c r="A419" s="68"/>
      <c r="B419" s="69" t="s">
        <v>925</v>
      </c>
      <c r="C419" s="70"/>
      <c r="D419" s="70"/>
      <c r="E419" s="70"/>
      <c r="F419" s="286"/>
      <c r="G419" s="67"/>
      <c r="H419" s="84"/>
    </row>
    <row r="420" spans="1:8" s="86" customFormat="1" ht="15.75">
      <c r="A420" s="13">
        <f>IF(D420="","",SUBTOTAL(3,$D$9:D420))</f>
        <v>333</v>
      </c>
      <c r="B420" s="293" t="s">
        <v>1132</v>
      </c>
      <c r="C420" s="23" t="s">
        <v>917</v>
      </c>
      <c r="D420" s="23" t="s">
        <v>405</v>
      </c>
      <c r="E420" s="26">
        <v>3647500</v>
      </c>
      <c r="F420" s="286"/>
      <c r="G420" s="67">
        <v>3647500</v>
      </c>
      <c r="H420" s="84"/>
    </row>
    <row r="421" spans="1:8" s="86" customFormat="1" ht="15.75">
      <c r="A421" s="13">
        <f>IF(D421="","",SUBTOTAL(3,$D$9:D421))</f>
        <v>334</v>
      </c>
      <c r="B421" s="293"/>
      <c r="C421" s="23" t="s">
        <v>918</v>
      </c>
      <c r="D421" s="23" t="s">
        <v>405</v>
      </c>
      <c r="E421" s="26">
        <v>3957500</v>
      </c>
      <c r="F421" s="286"/>
      <c r="G421" s="67">
        <v>3957500</v>
      </c>
      <c r="H421" s="84"/>
    </row>
    <row r="422" spans="1:8" s="86" customFormat="1" ht="22.5" customHeight="1">
      <c r="A422" s="13">
        <f>IF(D422="","",SUBTOTAL(3,$D$9:D422))</f>
        <v>335</v>
      </c>
      <c r="B422" s="293"/>
      <c r="C422" s="23" t="s">
        <v>919</v>
      </c>
      <c r="D422" s="23" t="s">
        <v>405</v>
      </c>
      <c r="E422" s="26">
        <v>4112500</v>
      </c>
      <c r="F422" s="286"/>
      <c r="G422" s="67">
        <v>4112500</v>
      </c>
      <c r="H422" s="84"/>
    </row>
    <row r="423" spans="1:8" s="86" customFormat="1" ht="15.75" customHeight="1">
      <c r="A423" s="13">
        <f>IF(D423="","",SUBTOTAL(3,$D$9:D423))</f>
        <v>336</v>
      </c>
      <c r="B423" s="293" t="s">
        <v>1133</v>
      </c>
      <c r="C423" s="23" t="s">
        <v>917</v>
      </c>
      <c r="D423" s="23" t="s">
        <v>405</v>
      </c>
      <c r="E423" s="26">
        <v>5607200</v>
      </c>
      <c r="F423" s="286"/>
      <c r="G423" s="67">
        <v>5607200</v>
      </c>
      <c r="H423" s="84"/>
    </row>
    <row r="424" spans="1:8" s="86" customFormat="1" ht="15.75">
      <c r="A424" s="13">
        <f>IF(D424="","",SUBTOTAL(3,$D$9:D424))</f>
        <v>337</v>
      </c>
      <c r="B424" s="293"/>
      <c r="C424" s="23" t="s">
        <v>918</v>
      </c>
      <c r="D424" s="23" t="s">
        <v>405</v>
      </c>
      <c r="E424" s="26">
        <v>5720000</v>
      </c>
      <c r="F424" s="286"/>
      <c r="G424" s="67">
        <v>5720000</v>
      </c>
      <c r="H424" s="84"/>
    </row>
    <row r="425" spans="1:8" s="86" customFormat="1" ht="15.75">
      <c r="A425" s="13">
        <f>IF(D425="","",SUBTOTAL(3,$D$9:D425))</f>
        <v>338</v>
      </c>
      <c r="B425" s="293"/>
      <c r="C425" s="106" t="s">
        <v>1123</v>
      </c>
      <c r="D425" s="23" t="s">
        <v>405</v>
      </c>
      <c r="E425" s="26">
        <v>5988700</v>
      </c>
      <c r="F425" s="286"/>
      <c r="G425" s="67">
        <v>5988700</v>
      </c>
      <c r="H425" s="84"/>
    </row>
    <row r="426" spans="1:8" s="86" customFormat="1" ht="15.75">
      <c r="A426" s="13">
        <f>IF(D426="","",SUBTOTAL(3,$D$9:D426))</f>
        <v>339</v>
      </c>
      <c r="B426" s="293"/>
      <c r="C426" s="23" t="s">
        <v>1158</v>
      </c>
      <c r="D426" s="23" t="s">
        <v>405</v>
      </c>
      <c r="E426" s="26">
        <v>5805000</v>
      </c>
      <c r="F426" s="33"/>
      <c r="G426" s="67">
        <v>5805000</v>
      </c>
      <c r="H426" s="84"/>
    </row>
    <row r="427" spans="1:11" s="86" customFormat="1" ht="15.75">
      <c r="A427" s="120" t="s">
        <v>301</v>
      </c>
      <c r="B427" s="121" t="s">
        <v>1337</v>
      </c>
      <c r="C427" s="122"/>
      <c r="D427" s="122"/>
      <c r="E427" s="122"/>
      <c r="F427" s="178"/>
      <c r="G427" s="67"/>
      <c r="H427" s="84"/>
      <c r="K427" s="101"/>
    </row>
    <row r="428" spans="1:8" s="159" customFormat="1" ht="29.25" customHeight="1">
      <c r="A428" s="13">
        <f>IF(D428="","",SUBTOTAL(3,$D$9:D428))</f>
        <v>340</v>
      </c>
      <c r="B428" s="341" t="s">
        <v>1376</v>
      </c>
      <c r="C428" s="341"/>
      <c r="D428" s="41" t="s">
        <v>405</v>
      </c>
      <c r="E428" s="26">
        <v>1602700</v>
      </c>
      <c r="F428" s="300" t="s">
        <v>1359</v>
      </c>
      <c r="G428" s="188">
        <v>1602700</v>
      </c>
      <c r="H428" s="182"/>
    </row>
    <row r="429" spans="1:8" s="159" customFormat="1" ht="29.25" customHeight="1">
      <c r="A429" s="13">
        <f>IF(D429="","",SUBTOTAL(3,$D$9:D429))</f>
        <v>341</v>
      </c>
      <c r="B429" s="341" t="s">
        <v>1377</v>
      </c>
      <c r="C429" s="341"/>
      <c r="D429" s="41" t="s">
        <v>405</v>
      </c>
      <c r="E429" s="26">
        <v>2852300</v>
      </c>
      <c r="F429" s="300"/>
      <c r="G429" s="188">
        <v>2852300</v>
      </c>
      <c r="H429" s="182"/>
    </row>
    <row r="430" spans="1:8" s="159" customFormat="1" ht="32.25" customHeight="1">
      <c r="A430" s="13">
        <f>IF(D430="","",SUBTOTAL(3,$D$9:D430))</f>
        <v>342</v>
      </c>
      <c r="B430" s="341" t="s">
        <v>1406</v>
      </c>
      <c r="C430" s="341"/>
      <c r="D430" s="41" t="s">
        <v>405</v>
      </c>
      <c r="E430" s="26">
        <v>2759900</v>
      </c>
      <c r="F430" s="300"/>
      <c r="G430" s="188">
        <v>2759900</v>
      </c>
      <c r="H430" s="182"/>
    </row>
    <row r="431" spans="1:8" s="159" customFormat="1" ht="29.25" customHeight="1">
      <c r="A431" s="13">
        <f>IF(D431="","",SUBTOTAL(3,$D$9:D431))</f>
        <v>343</v>
      </c>
      <c r="B431" s="341" t="s">
        <v>1378</v>
      </c>
      <c r="C431" s="341"/>
      <c r="D431" s="41" t="s">
        <v>405</v>
      </c>
      <c r="E431" s="26">
        <v>2794000</v>
      </c>
      <c r="F431" s="300"/>
      <c r="G431" s="188">
        <v>2794000</v>
      </c>
      <c r="H431" s="182"/>
    </row>
    <row r="432" spans="1:8" s="159" customFormat="1" ht="29.25" customHeight="1">
      <c r="A432" s="13">
        <f>IF(D432="","",SUBTOTAL(3,$D$9:D432))</f>
        <v>344</v>
      </c>
      <c r="B432" s="341" t="s">
        <v>1379</v>
      </c>
      <c r="C432" s="341"/>
      <c r="D432" s="41" t="s">
        <v>405</v>
      </c>
      <c r="E432" s="26">
        <v>3488100</v>
      </c>
      <c r="F432" s="300"/>
      <c r="G432" s="188">
        <v>3488100</v>
      </c>
      <c r="H432" s="182"/>
    </row>
    <row r="433" spans="1:11" s="86" customFormat="1" ht="44.25" customHeight="1">
      <c r="A433" s="179" t="s">
        <v>302</v>
      </c>
      <c r="B433" s="340" t="s">
        <v>1398</v>
      </c>
      <c r="C433" s="340"/>
      <c r="D433" s="340"/>
      <c r="E433" s="340"/>
      <c r="F433" s="340"/>
      <c r="G433" s="67"/>
      <c r="H433" s="67"/>
      <c r="K433" s="101"/>
    </row>
    <row r="434" spans="1:8" s="159" customFormat="1" ht="31.5" customHeight="1">
      <c r="A434" s="13">
        <f>IF(D434="","",SUBTOTAL(3,$D$9:D434))</f>
        <v>345</v>
      </c>
      <c r="B434" s="293" t="s">
        <v>1338</v>
      </c>
      <c r="C434" s="293"/>
      <c r="D434" s="41" t="s">
        <v>405</v>
      </c>
      <c r="E434" s="26">
        <v>2258000</v>
      </c>
      <c r="F434" s="294" t="s">
        <v>1395</v>
      </c>
      <c r="G434" s="188">
        <v>2258000</v>
      </c>
      <c r="H434" s="182"/>
    </row>
    <row r="435" spans="1:8" s="159" customFormat="1" ht="41.25" customHeight="1">
      <c r="A435" s="13">
        <f>IF(D435="","",SUBTOTAL(3,$D$9:D435))</f>
        <v>346</v>
      </c>
      <c r="B435" s="293" t="s">
        <v>1380</v>
      </c>
      <c r="C435" s="293"/>
      <c r="D435" s="41" t="s">
        <v>405</v>
      </c>
      <c r="E435" s="26">
        <v>3100000</v>
      </c>
      <c r="F435" s="294"/>
      <c r="G435" s="188">
        <v>3100000</v>
      </c>
      <c r="H435" s="182"/>
    </row>
    <row r="436" spans="1:8" s="159" customFormat="1" ht="29.25" customHeight="1">
      <c r="A436" s="13">
        <f>IF(D436="","",SUBTOTAL(3,$D$9:D436))</f>
        <v>347</v>
      </c>
      <c r="B436" s="293" t="s">
        <v>1339</v>
      </c>
      <c r="C436" s="293"/>
      <c r="D436" s="41" t="s">
        <v>405</v>
      </c>
      <c r="E436" s="26">
        <v>3415000</v>
      </c>
      <c r="F436" s="294"/>
      <c r="G436" s="188">
        <v>3415000</v>
      </c>
      <c r="H436" s="182"/>
    </row>
    <row r="437" spans="1:8" s="159" customFormat="1" ht="30" customHeight="1">
      <c r="A437" s="13">
        <f>IF(D437="","",SUBTOTAL(3,$D$9:D437))</f>
        <v>348</v>
      </c>
      <c r="B437" s="293" t="s">
        <v>1340</v>
      </c>
      <c r="C437" s="293"/>
      <c r="D437" s="41" t="s">
        <v>405</v>
      </c>
      <c r="E437" s="26">
        <v>3709000</v>
      </c>
      <c r="F437" s="294"/>
      <c r="G437" s="188">
        <v>3709000</v>
      </c>
      <c r="H437" s="182"/>
    </row>
    <row r="438" spans="1:8" s="159" customFormat="1" ht="30" customHeight="1">
      <c r="A438" s="13">
        <f>IF(D438="","",SUBTOTAL(3,$D$9:D438))</f>
        <v>349</v>
      </c>
      <c r="B438" s="293" t="s">
        <v>1341</v>
      </c>
      <c r="C438" s="293"/>
      <c r="D438" s="41" t="s">
        <v>405</v>
      </c>
      <c r="E438" s="26">
        <v>4561000</v>
      </c>
      <c r="F438" s="294"/>
      <c r="G438" s="188">
        <v>4561000</v>
      </c>
      <c r="H438" s="182"/>
    </row>
    <row r="439" spans="1:8" s="159" customFormat="1" ht="30" customHeight="1">
      <c r="A439" s="13">
        <f>IF(D439="","",SUBTOTAL(3,$D$9:D439))</f>
        <v>350</v>
      </c>
      <c r="B439" s="293" t="s">
        <v>1342</v>
      </c>
      <c r="C439" s="293"/>
      <c r="D439" s="41" t="s">
        <v>405</v>
      </c>
      <c r="E439" s="26">
        <v>4366000</v>
      </c>
      <c r="F439" s="294"/>
      <c r="G439" s="188">
        <v>4366000</v>
      </c>
      <c r="H439" s="182"/>
    </row>
    <row r="440" spans="1:11" s="86" customFormat="1" ht="15.75">
      <c r="A440" s="120" t="s">
        <v>127</v>
      </c>
      <c r="B440" s="121" t="s">
        <v>1403</v>
      </c>
      <c r="C440" s="122"/>
      <c r="D440" s="122"/>
      <c r="E440" s="122"/>
      <c r="F440" s="178"/>
      <c r="G440" s="67"/>
      <c r="H440" s="84"/>
      <c r="K440" s="101"/>
    </row>
    <row r="441" spans="1:8" s="159" customFormat="1" ht="27.75" customHeight="1">
      <c r="A441" s="180" t="s">
        <v>376</v>
      </c>
      <c r="B441" s="335" t="s">
        <v>1399</v>
      </c>
      <c r="C441" s="335"/>
      <c r="D441" s="335"/>
      <c r="E441" s="26"/>
      <c r="F441" s="286" t="s">
        <v>1407</v>
      </c>
      <c r="G441" s="188"/>
      <c r="H441" s="182"/>
    </row>
    <row r="442" spans="1:8" s="159" customFormat="1" ht="19.5" customHeight="1">
      <c r="A442" s="13">
        <f>IF(D442="","",SUBTOTAL(3,$D$9:D442))</f>
        <v>351</v>
      </c>
      <c r="B442" s="293" t="s">
        <v>1400</v>
      </c>
      <c r="C442" s="293"/>
      <c r="D442" s="41" t="s">
        <v>405</v>
      </c>
      <c r="E442" s="26">
        <v>2307046.7598837223</v>
      </c>
      <c r="F442" s="286"/>
      <c r="G442" s="188">
        <v>2307046.7598837223</v>
      </c>
      <c r="H442" s="182"/>
    </row>
    <row r="443" spans="1:10" s="159" customFormat="1" ht="37.5" customHeight="1">
      <c r="A443" s="13">
        <f>IF(D443="","",SUBTOTAL(3,$D$9:D443))</f>
        <v>352</v>
      </c>
      <c r="B443" s="293" t="s">
        <v>1415</v>
      </c>
      <c r="C443" s="293"/>
      <c r="D443" s="41" t="s">
        <v>405</v>
      </c>
      <c r="E443" s="26">
        <v>2993609.715048152</v>
      </c>
      <c r="F443" s="286"/>
      <c r="G443" s="188">
        <v>2993609.715048152</v>
      </c>
      <c r="H443" s="182"/>
      <c r="J443" s="183"/>
    </row>
    <row r="444" spans="1:8" s="159" customFormat="1" ht="39" customHeight="1">
      <c r="A444" s="13">
        <f>IF(D444="","",SUBTOTAL(3,$D$9:D444))</f>
        <v>353</v>
      </c>
      <c r="B444" s="293" t="s">
        <v>1401</v>
      </c>
      <c r="C444" s="293"/>
      <c r="D444" s="41" t="s">
        <v>405</v>
      </c>
      <c r="E444" s="26">
        <v>4337396.436545287</v>
      </c>
      <c r="F444" s="286"/>
      <c r="G444" s="188">
        <v>4337396.436545287</v>
      </c>
      <c r="H444" s="182"/>
    </row>
    <row r="445" spans="1:10" s="159" customFormat="1" ht="37.5" customHeight="1">
      <c r="A445" s="13">
        <f>IF(D445="","",SUBTOTAL(3,$D$9:D445))</f>
        <v>354</v>
      </c>
      <c r="B445" s="293" t="s">
        <v>1416</v>
      </c>
      <c r="C445" s="293"/>
      <c r="D445" s="41" t="s">
        <v>405</v>
      </c>
      <c r="E445" s="26">
        <v>3940094.477466477</v>
      </c>
      <c r="F445" s="286"/>
      <c r="G445" s="188">
        <v>3940094.477466477</v>
      </c>
      <c r="H445" s="182"/>
      <c r="J445" s="183"/>
    </row>
    <row r="446" spans="1:8" s="159" customFormat="1" ht="27" customHeight="1">
      <c r="A446" s="180" t="s">
        <v>377</v>
      </c>
      <c r="B446" s="335" t="s">
        <v>1402</v>
      </c>
      <c r="C446" s="335"/>
      <c r="D446" s="335"/>
      <c r="E446" s="26"/>
      <c r="F446" s="286"/>
      <c r="G446" s="188"/>
      <c r="H446" s="182"/>
    </row>
    <row r="447" spans="1:8" s="159" customFormat="1" ht="15">
      <c r="A447" s="13">
        <f>IF(D447="","",SUBTOTAL(3,$D$9:D447))</f>
        <v>355</v>
      </c>
      <c r="B447" s="293" t="s">
        <v>1400</v>
      </c>
      <c r="C447" s="293"/>
      <c r="D447" s="41" t="s">
        <v>405</v>
      </c>
      <c r="E447" s="26">
        <v>2688652.1718047294</v>
      </c>
      <c r="F447" s="286"/>
      <c r="G447" s="188">
        <v>2688652.1718047294</v>
      </c>
      <c r="H447" s="182"/>
    </row>
    <row r="448" spans="1:8" s="159" customFormat="1" ht="38.25" customHeight="1">
      <c r="A448" s="13">
        <f>IF(D448="","",SUBTOTAL(3,$D$9:D448))</f>
        <v>356</v>
      </c>
      <c r="B448" s="293" t="s">
        <v>1404</v>
      </c>
      <c r="C448" s="293"/>
      <c r="D448" s="41" t="s">
        <v>405</v>
      </c>
      <c r="E448" s="26">
        <v>4433885.838919722</v>
      </c>
      <c r="F448" s="286"/>
      <c r="G448" s="188">
        <v>4433885.838919722</v>
      </c>
      <c r="H448" s="182"/>
    </row>
    <row r="449" spans="1:8" s="159" customFormat="1" ht="36.75" customHeight="1">
      <c r="A449" s="13">
        <f>IF(D449="","",SUBTOTAL(3,$D$9:D449))</f>
        <v>357</v>
      </c>
      <c r="B449" s="293" t="s">
        <v>1405</v>
      </c>
      <c r="C449" s="293"/>
      <c r="D449" s="41" t="s">
        <v>405</v>
      </c>
      <c r="E449" s="26">
        <v>4793119.058394495</v>
      </c>
      <c r="F449" s="286"/>
      <c r="G449" s="188">
        <v>4793119.058394495</v>
      </c>
      <c r="H449" s="182"/>
    </row>
    <row r="450" spans="1:8" s="159" customFormat="1" ht="38.25" customHeight="1">
      <c r="A450" s="13">
        <f>IF(D450="","",SUBTOTAL(3,$D$9:D450))</f>
        <v>358</v>
      </c>
      <c r="B450" s="293" t="s">
        <v>1401</v>
      </c>
      <c r="C450" s="293"/>
      <c r="D450" s="41" t="s">
        <v>405</v>
      </c>
      <c r="E450" s="26">
        <v>5896373.804626482</v>
      </c>
      <c r="F450" s="286"/>
      <c r="G450" s="188">
        <v>5896373.804626482</v>
      </c>
      <c r="H450" s="182"/>
    </row>
    <row r="451" spans="1:11" s="86" customFormat="1" ht="15.75">
      <c r="A451" s="120" t="s">
        <v>873</v>
      </c>
      <c r="B451" s="121" t="s">
        <v>1475</v>
      </c>
      <c r="C451" s="122"/>
      <c r="D451" s="122"/>
      <c r="E451" s="122"/>
      <c r="F451" s="286" t="s">
        <v>1459</v>
      </c>
      <c r="G451" s="67"/>
      <c r="H451" s="84"/>
      <c r="K451" s="101"/>
    </row>
    <row r="452" spans="1:8" s="86" customFormat="1" ht="15.75">
      <c r="A452" s="191" t="s">
        <v>1457</v>
      </c>
      <c r="B452" s="192" t="s">
        <v>1474</v>
      </c>
      <c r="C452" s="70"/>
      <c r="D452" s="70"/>
      <c r="E452" s="70"/>
      <c r="F452" s="286"/>
      <c r="G452" s="67"/>
      <c r="H452" s="84"/>
    </row>
    <row r="453" spans="1:8" s="86" customFormat="1" ht="15.75">
      <c r="A453" s="13">
        <f>IF(D453="","",SUBTOTAL(3,$D$9:D453))</f>
        <v>359</v>
      </c>
      <c r="B453" s="193" t="s">
        <v>1455</v>
      </c>
      <c r="C453" s="23" t="s">
        <v>918</v>
      </c>
      <c r="D453" s="23" t="s">
        <v>405</v>
      </c>
      <c r="E453" s="26">
        <v>2118000</v>
      </c>
      <c r="F453" s="286"/>
      <c r="G453" s="67">
        <v>2118000</v>
      </c>
      <c r="H453" s="84"/>
    </row>
    <row r="454" spans="1:8" s="86" customFormat="1" ht="33.75">
      <c r="A454" s="13">
        <f>IF(D454="","",SUBTOTAL(3,$D$9:D454))</f>
        <v>360</v>
      </c>
      <c r="B454" s="194" t="s">
        <v>1476</v>
      </c>
      <c r="C454" s="41" t="s">
        <v>918</v>
      </c>
      <c r="D454" s="41" t="s">
        <v>405</v>
      </c>
      <c r="E454" s="26">
        <f>3681000-912000</f>
        <v>2769000</v>
      </c>
      <c r="F454" s="286"/>
      <c r="G454" s="67">
        <v>2769000</v>
      </c>
      <c r="H454" s="84"/>
    </row>
    <row r="455" spans="1:8" s="86" customFormat="1" ht="29.25" customHeight="1">
      <c r="A455" s="13">
        <f>IF(D455="","",SUBTOTAL(3,$D$9:D455))</f>
        <v>361</v>
      </c>
      <c r="B455" s="195" t="s">
        <v>1477</v>
      </c>
      <c r="C455" s="41" t="s">
        <v>918</v>
      </c>
      <c r="D455" s="41" t="s">
        <v>405</v>
      </c>
      <c r="E455" s="26">
        <f>3128000-666000</f>
        <v>2462000</v>
      </c>
      <c r="F455" s="286"/>
      <c r="G455" s="67">
        <v>2462000</v>
      </c>
      <c r="H455" s="84"/>
    </row>
    <row r="456" spans="1:8" s="86" customFormat="1" ht="32.25" customHeight="1">
      <c r="A456" s="13">
        <f>IF(D456="","",SUBTOTAL(3,$D$9:D456))</f>
        <v>362</v>
      </c>
      <c r="B456" s="194" t="s">
        <v>1478</v>
      </c>
      <c r="C456" s="41" t="s">
        <v>918</v>
      </c>
      <c r="D456" s="41" t="s">
        <v>405</v>
      </c>
      <c r="E456" s="26">
        <f>3591000-822000</f>
        <v>2769000</v>
      </c>
      <c r="F456" s="286"/>
      <c r="G456" s="67">
        <v>2769000</v>
      </c>
      <c r="H456" s="84"/>
    </row>
    <row r="457" spans="1:8" s="86" customFormat="1" ht="39" customHeight="1">
      <c r="A457" s="13">
        <f>IF(D457="","",SUBTOTAL(3,$D$9:D457))</f>
        <v>363</v>
      </c>
      <c r="B457" s="195" t="s">
        <v>1479</v>
      </c>
      <c r="C457" s="41" t="s">
        <v>918</v>
      </c>
      <c r="D457" s="41" t="s">
        <v>405</v>
      </c>
      <c r="E457" s="26">
        <f>3783000-1322000</f>
        <v>2461000</v>
      </c>
      <c r="F457" s="286"/>
      <c r="G457" s="67">
        <v>2461000</v>
      </c>
      <c r="H457" s="84"/>
    </row>
    <row r="458" spans="1:8" s="86" customFormat="1" ht="25.5" customHeight="1">
      <c r="A458" s="13">
        <f>IF(D458="","",SUBTOTAL(3,$D$9:D458))</f>
        <v>364</v>
      </c>
      <c r="B458" s="194" t="s">
        <v>1471</v>
      </c>
      <c r="C458" s="41" t="s">
        <v>918</v>
      </c>
      <c r="D458" s="41" t="s">
        <v>405</v>
      </c>
      <c r="E458" s="26">
        <f>4162000-1682000</f>
        <v>2480000</v>
      </c>
      <c r="F458" s="286"/>
      <c r="G458" s="67">
        <v>2480000</v>
      </c>
      <c r="H458" s="84"/>
    </row>
    <row r="459" spans="1:8" s="86" customFormat="1" ht="30" customHeight="1">
      <c r="A459" s="13">
        <f>IF(D459="","",SUBTOTAL(3,$D$9:D459))</f>
        <v>365</v>
      </c>
      <c r="B459" s="195" t="s">
        <v>1472</v>
      </c>
      <c r="C459" s="41" t="s">
        <v>918</v>
      </c>
      <c r="D459" s="41" t="s">
        <v>405</v>
      </c>
      <c r="E459" s="26">
        <f>5326000-2652000</f>
        <v>2674000</v>
      </c>
      <c r="F459" s="286"/>
      <c r="G459" s="67">
        <v>2674000</v>
      </c>
      <c r="H459" s="84"/>
    </row>
    <row r="460" spans="1:8" s="86" customFormat="1" ht="27.75" customHeight="1">
      <c r="A460" s="13">
        <f>IF(D460="","",SUBTOTAL(3,$D$9:D460))</f>
        <v>366</v>
      </c>
      <c r="B460" s="194" t="s">
        <v>1480</v>
      </c>
      <c r="C460" s="41" t="s">
        <v>918</v>
      </c>
      <c r="D460" s="41" t="s">
        <v>405</v>
      </c>
      <c r="E460" s="26">
        <f>3549000-1190000</f>
        <v>2359000</v>
      </c>
      <c r="F460" s="286"/>
      <c r="G460" s="67">
        <v>2359000</v>
      </c>
      <c r="H460" s="84"/>
    </row>
    <row r="461" spans="1:8" s="86" customFormat="1" ht="28.5" customHeight="1">
      <c r="A461" s="13">
        <f>IF(D461="","",SUBTOTAL(3,$D$9:D461))</f>
        <v>367</v>
      </c>
      <c r="B461" s="195" t="s">
        <v>1473</v>
      </c>
      <c r="C461" s="41" t="s">
        <v>918</v>
      </c>
      <c r="D461" s="41" t="s">
        <v>405</v>
      </c>
      <c r="E461" s="26">
        <f>3788000-1340000</f>
        <v>2448000</v>
      </c>
      <c r="F461" s="286"/>
      <c r="G461" s="67">
        <v>2448000</v>
      </c>
      <c r="H461" s="84"/>
    </row>
    <row r="462" spans="1:8" s="86" customFormat="1" ht="15.75">
      <c r="A462" s="191" t="s">
        <v>1458</v>
      </c>
      <c r="B462" s="192" t="s">
        <v>1470</v>
      </c>
      <c r="C462" s="70"/>
      <c r="D462" s="70"/>
      <c r="E462" s="70"/>
      <c r="F462" s="286"/>
      <c r="G462" s="67"/>
      <c r="H462" s="84"/>
    </row>
    <row r="463" spans="1:8" s="86" customFormat="1" ht="15.75">
      <c r="A463" s="13">
        <f>IF(D463="","",SUBTOTAL(3,$D$9:D463))</f>
        <v>368</v>
      </c>
      <c r="B463" s="195" t="s">
        <v>1456</v>
      </c>
      <c r="C463" s="41" t="s">
        <v>918</v>
      </c>
      <c r="D463" s="41" t="s">
        <v>405</v>
      </c>
      <c r="E463" s="26">
        <v>3012000</v>
      </c>
      <c r="F463" s="286"/>
      <c r="G463" s="67">
        <v>3012000</v>
      </c>
      <c r="H463" s="84"/>
    </row>
    <row r="464" spans="1:8" s="86" customFormat="1" ht="27" customHeight="1">
      <c r="A464" s="13">
        <f>IF(D464="","",SUBTOTAL(3,$D$9:D464))</f>
        <v>369</v>
      </c>
      <c r="B464" s="196" t="s">
        <v>1481</v>
      </c>
      <c r="C464" s="41" t="s">
        <v>918</v>
      </c>
      <c r="D464" s="41" t="s">
        <v>405</v>
      </c>
      <c r="E464" s="26">
        <f>4634000-942000</f>
        <v>3692000</v>
      </c>
      <c r="F464" s="286"/>
      <c r="G464" s="67">
        <v>3692000</v>
      </c>
      <c r="H464" s="84"/>
    </row>
    <row r="465" spans="1:8" s="86" customFormat="1" ht="31.5" customHeight="1">
      <c r="A465" s="13">
        <f>IF(D465="","",SUBTOTAL(3,$D$9:D465))</f>
        <v>370</v>
      </c>
      <c r="B465" s="196" t="s">
        <v>1464</v>
      </c>
      <c r="C465" s="41" t="s">
        <v>918</v>
      </c>
      <c r="D465" s="41" t="s">
        <v>405</v>
      </c>
      <c r="E465" s="26">
        <f>5812000-942000</f>
        <v>4870000</v>
      </c>
      <c r="F465" s="286"/>
      <c r="G465" s="67">
        <v>4870000</v>
      </c>
      <c r="H465" s="84"/>
    </row>
    <row r="466" spans="1:8" s="86" customFormat="1" ht="27.75" customHeight="1">
      <c r="A466" s="13">
        <f>IF(D466="","",SUBTOTAL(3,$D$9:D466))</f>
        <v>371</v>
      </c>
      <c r="B466" s="197" t="s">
        <v>1465</v>
      </c>
      <c r="C466" s="41" t="s">
        <v>918</v>
      </c>
      <c r="D466" s="41" t="s">
        <v>405</v>
      </c>
      <c r="E466" s="26">
        <f>6393000-1713000</f>
        <v>4680000</v>
      </c>
      <c r="F466" s="286"/>
      <c r="G466" s="67">
        <v>4680000</v>
      </c>
      <c r="H466" s="84"/>
    </row>
    <row r="467" spans="1:8" s="86" customFormat="1" ht="27" customHeight="1">
      <c r="A467" s="13">
        <f>IF(D467="","",SUBTOTAL(3,$D$9:D467))</f>
        <v>372</v>
      </c>
      <c r="B467" s="196" t="s">
        <v>1466</v>
      </c>
      <c r="C467" s="41" t="s">
        <v>918</v>
      </c>
      <c r="D467" s="41" t="s">
        <v>405</v>
      </c>
      <c r="E467" s="26">
        <f>7091000-2771000</f>
        <v>4320000</v>
      </c>
      <c r="F467" s="286"/>
      <c r="G467" s="67">
        <v>4320000</v>
      </c>
      <c r="H467" s="84"/>
    </row>
    <row r="468" spans="1:8" s="86" customFormat="1" ht="28.5" customHeight="1">
      <c r="A468" s="13">
        <f>IF(D468="","",SUBTOTAL(3,$D$9:D468))</f>
        <v>373</v>
      </c>
      <c r="B468" s="196" t="s">
        <v>1467</v>
      </c>
      <c r="C468" s="41" t="s">
        <v>918</v>
      </c>
      <c r="D468" s="41" t="s">
        <v>405</v>
      </c>
      <c r="E468" s="26">
        <f>8887000-4500000</f>
        <v>4387000</v>
      </c>
      <c r="F468" s="286"/>
      <c r="G468" s="67">
        <v>4387000</v>
      </c>
      <c r="H468" s="84"/>
    </row>
    <row r="469" spans="1:8" s="86" customFormat="1" ht="20.25" customHeight="1">
      <c r="A469" s="13">
        <f>IF(D469="","",SUBTOTAL(3,$D$9:D469))</f>
        <v>374</v>
      </c>
      <c r="B469" s="198" t="s">
        <v>1468</v>
      </c>
      <c r="C469" s="41" t="s">
        <v>918</v>
      </c>
      <c r="D469" s="41" t="s">
        <v>405</v>
      </c>
      <c r="E469" s="26">
        <f>5916000-1619000</f>
        <v>4297000</v>
      </c>
      <c r="F469" s="286"/>
      <c r="G469" s="67">
        <v>4297000</v>
      </c>
      <c r="H469" s="84"/>
    </row>
    <row r="470" spans="1:8" s="86" customFormat="1" ht="27" customHeight="1">
      <c r="A470" s="13">
        <f>IF(D470="","",SUBTOTAL(3,$D$9:D470))</f>
        <v>375</v>
      </c>
      <c r="B470" s="196" t="s">
        <v>1469</v>
      </c>
      <c r="C470" s="41" t="s">
        <v>918</v>
      </c>
      <c r="D470" s="41" t="s">
        <v>405</v>
      </c>
      <c r="E470" s="26">
        <f>6744000-2384000</f>
        <v>4360000</v>
      </c>
      <c r="F470" s="286"/>
      <c r="G470" s="67">
        <v>4360000</v>
      </c>
      <c r="H470" s="84"/>
    </row>
    <row r="471" spans="1:11" s="87" customFormat="1" ht="15.75" customHeight="1">
      <c r="A471" s="81" t="s">
        <v>127</v>
      </c>
      <c r="B471" s="123" t="s">
        <v>636</v>
      </c>
      <c r="C471" s="124"/>
      <c r="D471" s="81"/>
      <c r="E471" s="123"/>
      <c r="F471" s="125" t="s">
        <v>1144</v>
      </c>
      <c r="G471" s="66"/>
      <c r="H471" s="150"/>
      <c r="K471" s="104"/>
    </row>
    <row r="472" spans="1:8" s="86" customFormat="1" ht="18" customHeight="1">
      <c r="A472" s="13">
        <f>IF(D472="","",SUBTOTAL(3,$D$9:D472))</f>
        <v>376</v>
      </c>
      <c r="B472" s="295" t="s">
        <v>242</v>
      </c>
      <c r="C472" s="7" t="s">
        <v>514</v>
      </c>
      <c r="D472" s="7" t="s">
        <v>405</v>
      </c>
      <c r="E472" s="20">
        <v>697000</v>
      </c>
      <c r="F472" s="300" t="s">
        <v>1145</v>
      </c>
      <c r="G472" s="67"/>
      <c r="H472" s="67"/>
    </row>
    <row r="473" spans="1:8" s="86" customFormat="1" ht="19.5" customHeight="1">
      <c r="A473" s="13">
        <f>IF(D473="","",SUBTOTAL(3,$D$9:D473))</f>
        <v>377</v>
      </c>
      <c r="B473" s="295"/>
      <c r="C473" s="7" t="s">
        <v>515</v>
      </c>
      <c r="D473" s="7" t="s">
        <v>405</v>
      </c>
      <c r="E473" s="20">
        <v>514000</v>
      </c>
      <c r="F473" s="300"/>
      <c r="G473" s="67"/>
      <c r="H473" s="67"/>
    </row>
    <row r="474" spans="1:8" s="86" customFormat="1" ht="18" customHeight="1">
      <c r="A474" s="13">
        <f>IF(D474="","",SUBTOTAL(3,$D$9:D474))</f>
        <v>378</v>
      </c>
      <c r="B474" s="295"/>
      <c r="C474" s="7" t="s">
        <v>516</v>
      </c>
      <c r="D474" s="7" t="s">
        <v>405</v>
      </c>
      <c r="E474" s="20">
        <v>430000</v>
      </c>
      <c r="F474" s="300"/>
      <c r="G474" s="67"/>
      <c r="H474" s="67"/>
    </row>
    <row r="475" spans="1:10" s="86" customFormat="1" ht="15.75">
      <c r="A475" s="138" t="s">
        <v>254</v>
      </c>
      <c r="B475" s="285" t="s">
        <v>364</v>
      </c>
      <c r="C475" s="285"/>
      <c r="D475" s="285"/>
      <c r="E475" s="285"/>
      <c r="F475" s="285"/>
      <c r="G475" s="67"/>
      <c r="H475" s="67"/>
      <c r="J475" s="140"/>
    </row>
    <row r="476" spans="1:8" s="86" customFormat="1" ht="15.75">
      <c r="A476" s="13">
        <f>IF(D476="","",SUBTOTAL(3,$D$9:D476))</f>
        <v>379</v>
      </c>
      <c r="B476" s="11" t="s">
        <v>681</v>
      </c>
      <c r="C476" s="7" t="s">
        <v>603</v>
      </c>
      <c r="D476" s="7" t="s">
        <v>404</v>
      </c>
      <c r="E476" s="19">
        <v>25000000</v>
      </c>
      <c r="F476" s="33" t="s">
        <v>615</v>
      </c>
      <c r="G476" s="67"/>
      <c r="H476" s="67"/>
    </row>
    <row r="477" spans="1:8" s="86" customFormat="1" ht="15.75">
      <c r="A477" s="13">
        <f>IF(D477="","",SUBTOTAL(3,$D$9:D477))</f>
        <v>380</v>
      </c>
      <c r="B477" s="11" t="s">
        <v>358</v>
      </c>
      <c r="C477" s="7" t="s">
        <v>603</v>
      </c>
      <c r="D477" s="7" t="s">
        <v>404</v>
      </c>
      <c r="E477" s="19">
        <v>9000000</v>
      </c>
      <c r="F477" s="33" t="s">
        <v>615</v>
      </c>
      <c r="G477" s="67"/>
      <c r="H477" s="67"/>
    </row>
    <row r="478" spans="1:8" s="86" customFormat="1" ht="15.75">
      <c r="A478" s="13">
        <f>IF(D478="","",SUBTOTAL(3,$D$9:D478))</f>
        <v>381</v>
      </c>
      <c r="B478" s="11" t="s">
        <v>635</v>
      </c>
      <c r="C478" s="7" t="s">
        <v>603</v>
      </c>
      <c r="D478" s="7" t="s">
        <v>404</v>
      </c>
      <c r="E478" s="19">
        <v>7500000</v>
      </c>
      <c r="F478" s="33" t="s">
        <v>615</v>
      </c>
      <c r="G478" s="67"/>
      <c r="H478" s="67"/>
    </row>
    <row r="479" spans="1:8" s="86" customFormat="1" ht="15.75">
      <c r="A479" s="13">
        <f>IF(D479="","",SUBTOTAL(3,$D$9:D479))</f>
        <v>382</v>
      </c>
      <c r="B479" s="11" t="s">
        <v>589</v>
      </c>
      <c r="C479" s="7" t="s">
        <v>603</v>
      </c>
      <c r="D479" s="7" t="s">
        <v>404</v>
      </c>
      <c r="E479" s="19">
        <v>2800000</v>
      </c>
      <c r="F479" s="33" t="s">
        <v>615</v>
      </c>
      <c r="G479" s="67"/>
      <c r="H479" s="67"/>
    </row>
    <row r="480" spans="1:10" s="86" customFormat="1" ht="15.75">
      <c r="A480" s="138" t="s">
        <v>294</v>
      </c>
      <c r="B480" s="285" t="s">
        <v>72</v>
      </c>
      <c r="C480" s="285"/>
      <c r="D480" s="285"/>
      <c r="E480" s="285"/>
      <c r="F480" s="285"/>
      <c r="G480" s="67"/>
      <c r="H480" s="67"/>
      <c r="J480" s="140"/>
    </row>
    <row r="481" spans="1:11" s="86" customFormat="1" ht="15.75">
      <c r="A481" s="81" t="s">
        <v>375</v>
      </c>
      <c r="B481" s="126" t="s">
        <v>691</v>
      </c>
      <c r="C481" s="127"/>
      <c r="D481" s="127"/>
      <c r="E481" s="128"/>
      <c r="F481" s="111"/>
      <c r="G481" s="67"/>
      <c r="H481" s="84"/>
      <c r="K481" s="101"/>
    </row>
    <row r="482" spans="1:8" s="86" customFormat="1" ht="30">
      <c r="A482" s="13">
        <f>IF(D482="","",SUBTOTAL(3,$D$9:D482))</f>
        <v>383</v>
      </c>
      <c r="B482" s="24" t="s">
        <v>695</v>
      </c>
      <c r="C482" s="41" t="s">
        <v>696</v>
      </c>
      <c r="D482" s="41" t="s">
        <v>413</v>
      </c>
      <c r="E482" s="26">
        <v>2835000</v>
      </c>
      <c r="F482" s="286" t="s">
        <v>901</v>
      </c>
      <c r="G482" s="67"/>
      <c r="H482" s="67"/>
    </row>
    <row r="483" spans="1:8" s="86" customFormat="1" ht="30">
      <c r="A483" s="13">
        <f>IF(D483="","",SUBTOTAL(3,$D$9:D483))</f>
        <v>384</v>
      </c>
      <c r="B483" s="24" t="s">
        <v>945</v>
      </c>
      <c r="C483" s="41" t="s">
        <v>694</v>
      </c>
      <c r="D483" s="41" t="s">
        <v>413</v>
      </c>
      <c r="E483" s="26">
        <v>2355000</v>
      </c>
      <c r="F483" s="286"/>
      <c r="G483" s="67"/>
      <c r="H483" s="67"/>
    </row>
    <row r="484" spans="1:8" s="86" customFormat="1" ht="15.75">
      <c r="A484" s="13">
        <f>IF(D484="","",SUBTOTAL(3,$D$9:D484))</f>
        <v>385</v>
      </c>
      <c r="B484" s="24" t="s">
        <v>699</v>
      </c>
      <c r="C484" s="41" t="s">
        <v>694</v>
      </c>
      <c r="D484" s="41" t="s">
        <v>413</v>
      </c>
      <c r="E484" s="26">
        <v>1464000</v>
      </c>
      <c r="F484" s="286"/>
      <c r="G484" s="67"/>
      <c r="H484" s="67"/>
    </row>
    <row r="485" spans="1:8" s="86" customFormat="1" ht="30">
      <c r="A485" s="13">
        <f>IF(D485="","",SUBTOTAL(3,$D$9:D485))</f>
        <v>386</v>
      </c>
      <c r="B485" s="24" t="s">
        <v>698</v>
      </c>
      <c r="C485" s="41" t="s">
        <v>694</v>
      </c>
      <c r="D485" s="41" t="s">
        <v>413</v>
      </c>
      <c r="E485" s="26">
        <v>4322000</v>
      </c>
      <c r="F485" s="286"/>
      <c r="G485" s="67"/>
      <c r="H485" s="67"/>
    </row>
    <row r="486" spans="1:8" s="86" customFormat="1" ht="30">
      <c r="A486" s="13">
        <f>IF(D486="","",SUBTOTAL(3,$D$9:D486))</f>
        <v>387</v>
      </c>
      <c r="B486" s="24" t="s">
        <v>697</v>
      </c>
      <c r="C486" s="41" t="s">
        <v>694</v>
      </c>
      <c r="D486" s="41" t="s">
        <v>413</v>
      </c>
      <c r="E486" s="26">
        <v>1615000</v>
      </c>
      <c r="F486" s="286"/>
      <c r="G486" s="67"/>
      <c r="H486" s="67"/>
    </row>
    <row r="487" spans="1:8" s="86" customFormat="1" ht="15.75">
      <c r="A487" s="13">
        <f>IF(D487="","",SUBTOTAL(3,$D$9:D487))</f>
        <v>388</v>
      </c>
      <c r="B487" s="24" t="s">
        <v>705</v>
      </c>
      <c r="C487" s="41" t="s">
        <v>694</v>
      </c>
      <c r="D487" s="41" t="s">
        <v>413</v>
      </c>
      <c r="E487" s="26">
        <v>1098000</v>
      </c>
      <c r="F487" s="286"/>
      <c r="G487" s="67"/>
      <c r="H487" s="67"/>
    </row>
    <row r="488" spans="1:8" s="86" customFormat="1" ht="15.75">
      <c r="A488" s="13">
        <f>IF(D488="","",SUBTOTAL(3,$D$9:D488))</f>
        <v>389</v>
      </c>
      <c r="B488" s="24" t="s">
        <v>700</v>
      </c>
      <c r="C488" s="41" t="s">
        <v>701</v>
      </c>
      <c r="D488" s="41" t="s">
        <v>413</v>
      </c>
      <c r="E488" s="26">
        <v>635000</v>
      </c>
      <c r="F488" s="286"/>
      <c r="G488" s="67"/>
      <c r="H488" s="67"/>
    </row>
    <row r="489" spans="1:8" s="86" customFormat="1" ht="30">
      <c r="A489" s="13">
        <f>IF(D489="","",SUBTOTAL(3,$D$9:D489))</f>
        <v>390</v>
      </c>
      <c r="B489" s="24" t="s">
        <v>702</v>
      </c>
      <c r="C489" s="41" t="s">
        <v>694</v>
      </c>
      <c r="D489" s="41" t="s">
        <v>413</v>
      </c>
      <c r="E489" s="26">
        <v>1896000</v>
      </c>
      <c r="F489" s="286"/>
      <c r="G489" s="67"/>
      <c r="H489" s="67"/>
    </row>
    <row r="490" spans="1:8" s="86" customFormat="1" ht="15.75">
      <c r="A490" s="13">
        <f>IF(D490="","",SUBTOTAL(3,$D$9:D490))</f>
        <v>391</v>
      </c>
      <c r="B490" s="24" t="s">
        <v>703</v>
      </c>
      <c r="C490" s="41" t="s">
        <v>704</v>
      </c>
      <c r="D490" s="41" t="s">
        <v>424</v>
      </c>
      <c r="E490" s="26">
        <v>2271000</v>
      </c>
      <c r="F490" s="286"/>
      <c r="G490" s="67"/>
      <c r="H490" s="67"/>
    </row>
    <row r="491" spans="1:8" s="86" customFormat="1" ht="15.75">
      <c r="A491" s="13">
        <f>IF(D491="","",SUBTOTAL(3,$D$9:D491))</f>
        <v>392</v>
      </c>
      <c r="B491" s="28" t="s">
        <v>692</v>
      </c>
      <c r="C491" s="41" t="s">
        <v>141</v>
      </c>
      <c r="D491" s="41" t="s">
        <v>424</v>
      </c>
      <c r="E491" s="26">
        <v>230000</v>
      </c>
      <c r="F491" s="286"/>
      <c r="G491" s="67"/>
      <c r="H491" s="67"/>
    </row>
    <row r="492" spans="1:8" s="86" customFormat="1" ht="30">
      <c r="A492" s="13">
        <f>IF(D492="","",SUBTOTAL(3,$D$9:D492))</f>
        <v>393</v>
      </c>
      <c r="B492" s="24" t="s">
        <v>693</v>
      </c>
      <c r="C492" s="41" t="s">
        <v>141</v>
      </c>
      <c r="D492" s="41" t="s">
        <v>424</v>
      </c>
      <c r="E492" s="26">
        <v>300000</v>
      </c>
      <c r="F492" s="286"/>
      <c r="G492" s="67"/>
      <c r="H492" s="67"/>
    </row>
    <row r="493" spans="1:8" s="86" customFormat="1" ht="15.75">
      <c r="A493" s="13">
        <f>IF(D493="","",SUBTOTAL(3,$D$9:D493))</f>
        <v>394</v>
      </c>
      <c r="B493" s="24" t="s">
        <v>706</v>
      </c>
      <c r="C493" s="41" t="s">
        <v>694</v>
      </c>
      <c r="D493" s="41" t="s">
        <v>413</v>
      </c>
      <c r="E493" s="26">
        <v>978000</v>
      </c>
      <c r="F493" s="286"/>
      <c r="G493" s="67"/>
      <c r="H493" s="67"/>
    </row>
    <row r="494" spans="1:8" s="86" customFormat="1" ht="15.75">
      <c r="A494" s="13">
        <f>IF(D494="","",SUBTOTAL(3,$D$9:D494))</f>
        <v>395</v>
      </c>
      <c r="B494" s="24" t="s">
        <v>707</v>
      </c>
      <c r="C494" s="41" t="s">
        <v>71</v>
      </c>
      <c r="D494" s="41" t="s">
        <v>413</v>
      </c>
      <c r="E494" s="26">
        <v>746000</v>
      </c>
      <c r="F494" s="286"/>
      <c r="G494" s="67"/>
      <c r="H494" s="67"/>
    </row>
    <row r="495" spans="1:8" s="86" customFormat="1" ht="30">
      <c r="A495" s="13">
        <f>IF(D495="","",SUBTOTAL(3,$D$9:D495))</f>
        <v>396</v>
      </c>
      <c r="B495" s="24" t="s">
        <v>708</v>
      </c>
      <c r="C495" s="41" t="s">
        <v>71</v>
      </c>
      <c r="D495" s="41" t="s">
        <v>413</v>
      </c>
      <c r="E495" s="26">
        <v>237000</v>
      </c>
      <c r="F495" s="286"/>
      <c r="G495" s="67"/>
      <c r="H495" s="67"/>
    </row>
    <row r="496" spans="1:11" s="86" customFormat="1" ht="15.75">
      <c r="A496" s="81" t="s">
        <v>379</v>
      </c>
      <c r="B496" s="189" t="s">
        <v>986</v>
      </c>
      <c r="C496" s="108"/>
      <c r="D496" s="114"/>
      <c r="E496" s="110"/>
      <c r="F496" s="178"/>
      <c r="G496" s="67"/>
      <c r="H496" s="67"/>
      <c r="K496" s="101"/>
    </row>
    <row r="497" spans="1:8" s="86" customFormat="1" ht="15.75">
      <c r="A497" s="13">
        <f>IF(D497="","",SUBTOTAL(3,$D$9:D497))</f>
        <v>397</v>
      </c>
      <c r="B497" s="11" t="s">
        <v>112</v>
      </c>
      <c r="C497" s="7" t="s">
        <v>412</v>
      </c>
      <c r="D497" s="7" t="s">
        <v>413</v>
      </c>
      <c r="E497" s="19">
        <v>1815000</v>
      </c>
      <c r="F497" s="286" t="s">
        <v>899</v>
      </c>
      <c r="G497" s="67"/>
      <c r="H497" s="67"/>
    </row>
    <row r="498" spans="1:8" s="86" customFormat="1" ht="15.75">
      <c r="A498" s="13">
        <f>IF(D498="","",SUBTOTAL(3,$D$9:D498))</f>
        <v>398</v>
      </c>
      <c r="B498" s="11" t="s">
        <v>113</v>
      </c>
      <c r="C498" s="7" t="s">
        <v>412</v>
      </c>
      <c r="D498" s="7" t="s">
        <v>413</v>
      </c>
      <c r="E498" s="19">
        <v>1150000</v>
      </c>
      <c r="F498" s="286"/>
      <c r="G498" s="67"/>
      <c r="H498" s="67"/>
    </row>
    <row r="499" spans="1:8" s="86" customFormat="1" ht="15.75">
      <c r="A499" s="13">
        <f>IF(D499="","",SUBTOTAL(3,$D$9:D499))</f>
        <v>399</v>
      </c>
      <c r="B499" s="11" t="s">
        <v>416</v>
      </c>
      <c r="C499" s="7" t="s">
        <v>414</v>
      </c>
      <c r="D499" s="7" t="s">
        <v>415</v>
      </c>
      <c r="E499" s="19">
        <v>795000</v>
      </c>
      <c r="F499" s="286"/>
      <c r="G499" s="67"/>
      <c r="H499" s="67"/>
    </row>
    <row r="500" spans="1:8" s="86" customFormat="1" ht="16.5" customHeight="1">
      <c r="A500" s="13">
        <f>IF(D500="","",SUBTOTAL(3,$D$9:D500))</f>
        <v>400</v>
      </c>
      <c r="B500" s="11" t="s">
        <v>417</v>
      </c>
      <c r="C500" s="7" t="s">
        <v>412</v>
      </c>
      <c r="D500" s="7" t="s">
        <v>413</v>
      </c>
      <c r="E500" s="19">
        <v>1065000</v>
      </c>
      <c r="F500" s="286"/>
      <c r="G500" s="67"/>
      <c r="H500" s="67"/>
    </row>
    <row r="501" spans="1:8" s="86" customFormat="1" ht="15.75">
      <c r="A501" s="13">
        <f>IF(D501="","",SUBTOTAL(3,$D$9:D501))</f>
        <v>401</v>
      </c>
      <c r="B501" s="11" t="s">
        <v>418</v>
      </c>
      <c r="C501" s="7" t="s">
        <v>412</v>
      </c>
      <c r="D501" s="7" t="s">
        <v>413</v>
      </c>
      <c r="E501" s="19">
        <v>685000</v>
      </c>
      <c r="F501" s="286"/>
      <c r="G501" s="67"/>
      <c r="H501" s="67"/>
    </row>
    <row r="502" spans="1:8" s="86" customFormat="1" ht="15.75">
      <c r="A502" s="13">
        <f>IF(D502="","",SUBTOTAL(3,$D$9:D502))</f>
        <v>402</v>
      </c>
      <c r="B502" s="11" t="s">
        <v>419</v>
      </c>
      <c r="C502" s="7" t="s">
        <v>412</v>
      </c>
      <c r="D502" s="7" t="s">
        <v>413</v>
      </c>
      <c r="E502" s="19">
        <v>695000</v>
      </c>
      <c r="F502" s="286"/>
      <c r="G502" s="67"/>
      <c r="H502" s="67"/>
    </row>
    <row r="503" spans="1:8" s="86" customFormat="1" ht="15.75">
      <c r="A503" s="13">
        <f>IF(D503="","",SUBTOTAL(3,$D$9:D503))</f>
        <v>403</v>
      </c>
      <c r="B503" s="11" t="s">
        <v>402</v>
      </c>
      <c r="C503" s="7" t="s">
        <v>414</v>
      </c>
      <c r="D503" s="7" t="s">
        <v>415</v>
      </c>
      <c r="E503" s="19">
        <v>1255000</v>
      </c>
      <c r="F503" s="286"/>
      <c r="G503" s="67"/>
      <c r="H503" s="67"/>
    </row>
    <row r="504" spans="1:8" s="86" customFormat="1" ht="15.75">
      <c r="A504" s="13">
        <f>IF(D504="","",SUBTOTAL(3,$D$9:D504))</f>
        <v>404</v>
      </c>
      <c r="B504" s="11" t="s">
        <v>420</v>
      </c>
      <c r="C504" s="7" t="s">
        <v>414</v>
      </c>
      <c r="D504" s="7" t="s">
        <v>415</v>
      </c>
      <c r="E504" s="19">
        <v>1065000</v>
      </c>
      <c r="F504" s="286"/>
      <c r="G504" s="67"/>
      <c r="H504" s="67"/>
    </row>
    <row r="505" spans="1:8" s="86" customFormat="1" ht="15.75">
      <c r="A505" s="13">
        <f>IF(D505="","",SUBTOTAL(3,$D$9:D505))</f>
        <v>405</v>
      </c>
      <c r="B505" s="11" t="s">
        <v>114</v>
      </c>
      <c r="C505" s="7" t="s">
        <v>412</v>
      </c>
      <c r="D505" s="7" t="s">
        <v>413</v>
      </c>
      <c r="E505" s="19">
        <v>1295000</v>
      </c>
      <c r="F505" s="286"/>
      <c r="G505" s="67"/>
      <c r="H505" s="67"/>
    </row>
    <row r="506" spans="1:8" s="86" customFormat="1" ht="15.75">
      <c r="A506" s="13">
        <f>IF(D506="","",SUBTOTAL(3,$D$9:D506))</f>
        <v>406</v>
      </c>
      <c r="B506" s="11" t="s">
        <v>421</v>
      </c>
      <c r="C506" s="7" t="s">
        <v>412</v>
      </c>
      <c r="D506" s="7" t="s">
        <v>413</v>
      </c>
      <c r="E506" s="19">
        <v>2075000</v>
      </c>
      <c r="F506" s="286"/>
      <c r="G506" s="67"/>
      <c r="H506" s="67"/>
    </row>
    <row r="507" spans="1:8" s="86" customFormat="1" ht="15.75">
      <c r="A507" s="13">
        <f>IF(D507="","",SUBTOTAL(3,$D$9:D507))</f>
        <v>407</v>
      </c>
      <c r="B507" s="11" t="s">
        <v>422</v>
      </c>
      <c r="C507" s="7" t="s">
        <v>423</v>
      </c>
      <c r="D507" s="7" t="s">
        <v>424</v>
      </c>
      <c r="E507" s="19">
        <v>385000</v>
      </c>
      <c r="F507" s="286"/>
      <c r="G507" s="67"/>
      <c r="H507" s="67"/>
    </row>
    <row r="508" spans="1:8" s="86" customFormat="1" ht="15.75">
      <c r="A508" s="13">
        <f>IF(D508="","",SUBTOTAL(3,$D$9:D508))</f>
        <v>408</v>
      </c>
      <c r="B508" s="11" t="s">
        <v>425</v>
      </c>
      <c r="C508" s="7" t="s">
        <v>423</v>
      </c>
      <c r="D508" s="7" t="s">
        <v>424</v>
      </c>
      <c r="E508" s="19">
        <v>275000</v>
      </c>
      <c r="F508" s="286"/>
      <c r="G508" s="67"/>
      <c r="H508" s="67"/>
    </row>
    <row r="509" spans="1:8" s="86" customFormat="1" ht="30">
      <c r="A509" s="13">
        <f>IF(D509="","",SUBTOTAL(3,$D$9:D509))</f>
        <v>409</v>
      </c>
      <c r="B509" s="11" t="s">
        <v>872</v>
      </c>
      <c r="C509" s="7" t="s">
        <v>83</v>
      </c>
      <c r="D509" s="7" t="s">
        <v>415</v>
      </c>
      <c r="E509" s="19">
        <v>205000</v>
      </c>
      <c r="F509" s="286"/>
      <c r="G509" s="67"/>
      <c r="H509" s="67"/>
    </row>
    <row r="510" spans="1:8" s="86" customFormat="1" ht="30">
      <c r="A510" s="13">
        <f>IF(D510="","",SUBTOTAL(3,$D$9:D510))</f>
        <v>410</v>
      </c>
      <c r="B510" s="11" t="s">
        <v>781</v>
      </c>
      <c r="C510" s="7" t="s">
        <v>412</v>
      </c>
      <c r="D510" s="7" t="s">
        <v>415</v>
      </c>
      <c r="E510" s="19">
        <v>1895000</v>
      </c>
      <c r="F510" s="286"/>
      <c r="G510" s="67"/>
      <c r="H510" s="67"/>
    </row>
    <row r="511" spans="1:11" s="86" customFormat="1" ht="15.75">
      <c r="A511" s="81" t="s">
        <v>26</v>
      </c>
      <c r="B511" s="126" t="s">
        <v>128</v>
      </c>
      <c r="C511" s="124"/>
      <c r="D511" s="124"/>
      <c r="E511" s="128"/>
      <c r="F511" s="111"/>
      <c r="G511" s="67"/>
      <c r="H511" s="84"/>
      <c r="K511" s="101"/>
    </row>
    <row r="512" spans="1:8" s="86" customFormat="1" ht="15.75">
      <c r="A512" s="13">
        <f>IF(D512="","",SUBTOTAL(3,$D$9:D512))</f>
        <v>411</v>
      </c>
      <c r="B512" s="28" t="s">
        <v>129</v>
      </c>
      <c r="C512" s="41" t="s">
        <v>889</v>
      </c>
      <c r="D512" s="41" t="s">
        <v>424</v>
      </c>
      <c r="E512" s="26">
        <v>379000</v>
      </c>
      <c r="F512" s="286" t="s">
        <v>900</v>
      </c>
      <c r="G512" s="67"/>
      <c r="H512" s="67"/>
    </row>
    <row r="513" spans="1:8" s="86" customFormat="1" ht="15.75">
      <c r="A513" s="13">
        <f>IF(D513="","",SUBTOTAL(3,$D$9:D513))</f>
        <v>412</v>
      </c>
      <c r="B513" s="28" t="s">
        <v>130</v>
      </c>
      <c r="C513" s="41" t="s">
        <v>131</v>
      </c>
      <c r="D513" s="41" t="s">
        <v>415</v>
      </c>
      <c r="E513" s="26">
        <v>679000</v>
      </c>
      <c r="F513" s="286"/>
      <c r="G513" s="67"/>
      <c r="H513" s="67"/>
    </row>
    <row r="514" spans="1:8" s="86" customFormat="1" ht="15.75">
      <c r="A514" s="13">
        <f>IF(D514="","",SUBTOTAL(3,$D$9:D514))</f>
        <v>413</v>
      </c>
      <c r="B514" s="28" t="s">
        <v>132</v>
      </c>
      <c r="C514" s="41" t="s">
        <v>131</v>
      </c>
      <c r="D514" s="41" t="s">
        <v>415</v>
      </c>
      <c r="E514" s="26">
        <v>469000</v>
      </c>
      <c r="F514" s="286"/>
      <c r="G514" s="67"/>
      <c r="H514" s="67"/>
    </row>
    <row r="515" spans="1:8" s="86" customFormat="1" ht="15.75">
      <c r="A515" s="13">
        <f>IF(D515="","",SUBTOTAL(3,$D$9:D515))</f>
        <v>414</v>
      </c>
      <c r="B515" s="28" t="s">
        <v>133</v>
      </c>
      <c r="C515" s="41" t="s">
        <v>131</v>
      </c>
      <c r="D515" s="41" t="s">
        <v>415</v>
      </c>
      <c r="E515" s="26">
        <v>379000</v>
      </c>
      <c r="F515" s="286"/>
      <c r="G515" s="67"/>
      <c r="H515" s="67"/>
    </row>
    <row r="516" spans="1:8" s="86" customFormat="1" ht="15.75">
      <c r="A516" s="13">
        <f>IF(D516="","",SUBTOTAL(3,$D$9:D516))</f>
        <v>415</v>
      </c>
      <c r="B516" s="28" t="s">
        <v>134</v>
      </c>
      <c r="C516" s="41" t="s">
        <v>131</v>
      </c>
      <c r="D516" s="41" t="s">
        <v>415</v>
      </c>
      <c r="E516" s="26">
        <v>529000</v>
      </c>
      <c r="F516" s="286"/>
      <c r="G516" s="67"/>
      <c r="H516" s="67"/>
    </row>
    <row r="517" spans="1:8" s="86" customFormat="1" ht="15.75">
      <c r="A517" s="13">
        <f>IF(D517="","",SUBTOTAL(3,$D$9:D517))</f>
        <v>416</v>
      </c>
      <c r="B517" s="28" t="s">
        <v>135</v>
      </c>
      <c r="C517" s="41" t="s">
        <v>131</v>
      </c>
      <c r="D517" s="41" t="s">
        <v>415</v>
      </c>
      <c r="E517" s="26">
        <v>665000</v>
      </c>
      <c r="F517" s="286"/>
      <c r="G517" s="67"/>
      <c r="H517" s="67"/>
    </row>
    <row r="518" spans="1:8" s="86" customFormat="1" ht="15.75">
      <c r="A518" s="13">
        <f>IF(D518="","",SUBTOTAL(3,$D$9:D518))</f>
        <v>417</v>
      </c>
      <c r="B518" s="28" t="s">
        <v>136</v>
      </c>
      <c r="C518" s="41" t="s">
        <v>131</v>
      </c>
      <c r="D518" s="41" t="s">
        <v>415</v>
      </c>
      <c r="E518" s="26">
        <v>339000</v>
      </c>
      <c r="F518" s="286"/>
      <c r="G518" s="67"/>
      <c r="H518" s="67"/>
    </row>
    <row r="519" spans="1:8" s="86" customFormat="1" ht="15.75">
      <c r="A519" s="13">
        <f>IF(D519="","",SUBTOTAL(3,$D$9:D519))</f>
        <v>418</v>
      </c>
      <c r="B519" s="28" t="s">
        <v>137</v>
      </c>
      <c r="C519" s="41" t="s">
        <v>131</v>
      </c>
      <c r="D519" s="41" t="s">
        <v>415</v>
      </c>
      <c r="E519" s="26">
        <v>789000</v>
      </c>
      <c r="F519" s="286"/>
      <c r="G519" s="67"/>
      <c r="H519" s="67"/>
    </row>
    <row r="520" spans="1:8" s="86" customFormat="1" ht="15.75">
      <c r="A520" s="13">
        <f>IF(D520="","",SUBTOTAL(3,$D$9:D520))</f>
        <v>419</v>
      </c>
      <c r="B520" s="64" t="s">
        <v>138</v>
      </c>
      <c r="C520" s="41" t="s">
        <v>131</v>
      </c>
      <c r="D520" s="41" t="s">
        <v>415</v>
      </c>
      <c r="E520" s="26">
        <v>1269000</v>
      </c>
      <c r="F520" s="286"/>
      <c r="G520" s="67"/>
      <c r="H520" s="67"/>
    </row>
    <row r="521" spans="1:8" s="86" customFormat="1" ht="15.75">
      <c r="A521" s="13">
        <f>IF(D521="","",SUBTOTAL(3,$D$9:D521))</f>
        <v>420</v>
      </c>
      <c r="B521" s="64" t="s">
        <v>139</v>
      </c>
      <c r="C521" s="41" t="s">
        <v>131</v>
      </c>
      <c r="D521" s="41" t="s">
        <v>415</v>
      </c>
      <c r="E521" s="26">
        <v>679000</v>
      </c>
      <c r="F521" s="286"/>
      <c r="G521" s="67"/>
      <c r="H521" s="67"/>
    </row>
    <row r="522" spans="1:11" s="86" customFormat="1" ht="15.75" customHeight="1">
      <c r="A522" s="81" t="s">
        <v>305</v>
      </c>
      <c r="B522" s="126" t="s">
        <v>952</v>
      </c>
      <c r="C522" s="127"/>
      <c r="D522" s="127"/>
      <c r="E522" s="128"/>
      <c r="F522" s="115"/>
      <c r="G522" s="67"/>
      <c r="H522" s="84"/>
      <c r="K522" s="101"/>
    </row>
    <row r="523" spans="1:8" s="86" customFormat="1" ht="30">
      <c r="A523" s="13">
        <f>IF(D523="","",SUBTOTAL(3,$D$9:D523))</f>
        <v>421</v>
      </c>
      <c r="B523" s="24" t="s">
        <v>987</v>
      </c>
      <c r="C523" s="41" t="s">
        <v>694</v>
      </c>
      <c r="D523" s="41" t="s">
        <v>413</v>
      </c>
      <c r="E523" s="26">
        <v>3967500</v>
      </c>
      <c r="F523" s="286" t="s">
        <v>956</v>
      </c>
      <c r="G523" s="67"/>
      <c r="H523" s="67"/>
    </row>
    <row r="524" spans="1:8" s="86" customFormat="1" ht="16.5" customHeight="1">
      <c r="A524" s="13">
        <f>IF(D524="","",SUBTOTAL(3,$D$9:D524))</f>
        <v>422</v>
      </c>
      <c r="B524" s="24" t="s">
        <v>954</v>
      </c>
      <c r="C524" s="41" t="s">
        <v>694</v>
      </c>
      <c r="D524" s="41" t="s">
        <v>413</v>
      </c>
      <c r="E524" s="26">
        <v>2282750</v>
      </c>
      <c r="F524" s="286"/>
      <c r="G524" s="67"/>
      <c r="H524" s="67"/>
    </row>
    <row r="525" spans="1:8" s="86" customFormat="1" ht="15.75">
      <c r="A525" s="13">
        <f>IF(D525="","",SUBTOTAL(3,$D$9:D525))</f>
        <v>423</v>
      </c>
      <c r="B525" s="24" t="s">
        <v>953</v>
      </c>
      <c r="C525" s="41" t="s">
        <v>694</v>
      </c>
      <c r="D525" s="41" t="s">
        <v>413</v>
      </c>
      <c r="E525" s="26">
        <v>1293750</v>
      </c>
      <c r="F525" s="286"/>
      <c r="G525" s="67"/>
      <c r="H525" s="67"/>
    </row>
    <row r="526" spans="1:8" s="86" customFormat="1" ht="30">
      <c r="A526" s="13">
        <f>IF(D526="","",SUBTOTAL(3,$D$9:D526))</f>
        <v>424</v>
      </c>
      <c r="B526" s="24" t="s">
        <v>988</v>
      </c>
      <c r="C526" s="41" t="s">
        <v>694</v>
      </c>
      <c r="D526" s="41" t="s">
        <v>413</v>
      </c>
      <c r="E526" s="26">
        <v>1656000</v>
      </c>
      <c r="F526" s="286"/>
      <c r="G526" s="67"/>
      <c r="H526" s="67"/>
    </row>
    <row r="527" spans="1:8" s="86" customFormat="1" ht="30">
      <c r="A527" s="13">
        <f>IF(D527="","",SUBTOTAL(3,$D$9:D527))</f>
        <v>425</v>
      </c>
      <c r="B527" s="24" t="s">
        <v>994</v>
      </c>
      <c r="C527" s="41" t="s">
        <v>694</v>
      </c>
      <c r="D527" s="41" t="s">
        <v>413</v>
      </c>
      <c r="E527" s="26">
        <v>1196000</v>
      </c>
      <c r="F527" s="286"/>
      <c r="G527" s="67"/>
      <c r="H527" s="67"/>
    </row>
    <row r="528" spans="1:8" s="86" customFormat="1" ht="15.75">
      <c r="A528" s="13">
        <f>IF(D528="","",SUBTOTAL(3,$D$9:D528))</f>
        <v>426</v>
      </c>
      <c r="B528" s="24" t="s">
        <v>989</v>
      </c>
      <c r="C528" s="41" t="s">
        <v>694</v>
      </c>
      <c r="D528" s="41" t="s">
        <v>413</v>
      </c>
      <c r="E528" s="26">
        <v>999350</v>
      </c>
      <c r="F528" s="286"/>
      <c r="G528" s="67"/>
      <c r="H528" s="67"/>
    </row>
    <row r="529" spans="1:8" s="86" customFormat="1" ht="15.75">
      <c r="A529" s="13">
        <f>IF(D529="","",SUBTOTAL(3,$D$9:D529))</f>
        <v>427</v>
      </c>
      <c r="B529" s="24" t="s">
        <v>955</v>
      </c>
      <c r="C529" s="41" t="s">
        <v>694</v>
      </c>
      <c r="D529" s="41" t="s">
        <v>413</v>
      </c>
      <c r="E529" s="26">
        <v>543950</v>
      </c>
      <c r="F529" s="286"/>
      <c r="G529" s="67"/>
      <c r="H529" s="67"/>
    </row>
    <row r="530" spans="1:8" s="86" customFormat="1" ht="30">
      <c r="A530" s="13">
        <f>IF(D530="","",SUBTOTAL(3,$D$9:D530))</f>
        <v>428</v>
      </c>
      <c r="B530" s="24" t="s">
        <v>990</v>
      </c>
      <c r="C530" s="41" t="s">
        <v>694</v>
      </c>
      <c r="D530" s="41" t="s">
        <v>413</v>
      </c>
      <c r="E530" s="26">
        <v>1501900</v>
      </c>
      <c r="F530" s="286"/>
      <c r="G530" s="67"/>
      <c r="H530" s="67"/>
    </row>
    <row r="531" spans="1:8" s="86" customFormat="1" ht="30">
      <c r="A531" s="13">
        <f>IF(D531="","",SUBTOTAL(3,$D$9:D531))</f>
        <v>429</v>
      </c>
      <c r="B531" s="24" t="s">
        <v>991</v>
      </c>
      <c r="C531" s="41" t="s">
        <v>694</v>
      </c>
      <c r="D531" s="41" t="s">
        <v>413</v>
      </c>
      <c r="E531" s="26">
        <v>2116000</v>
      </c>
      <c r="F531" s="286"/>
      <c r="G531" s="67"/>
      <c r="H531" s="67"/>
    </row>
    <row r="532" spans="1:8" s="86" customFormat="1" ht="30">
      <c r="A532" s="13">
        <f>IF(D532="","",SUBTOTAL(3,$D$9:D532))</f>
        <v>430</v>
      </c>
      <c r="B532" s="24" t="s">
        <v>992</v>
      </c>
      <c r="C532" s="41" t="s">
        <v>141</v>
      </c>
      <c r="D532" s="7" t="s">
        <v>424</v>
      </c>
      <c r="E532" s="26">
        <v>356500</v>
      </c>
      <c r="F532" s="286"/>
      <c r="G532" s="67"/>
      <c r="H532" s="67"/>
    </row>
    <row r="533" spans="1:8" s="86" customFormat="1" ht="18" customHeight="1">
      <c r="A533" s="13">
        <f>IF(D533="","",SUBTOTAL(3,$D$9:D533))</f>
        <v>431</v>
      </c>
      <c r="B533" s="24" t="s">
        <v>993</v>
      </c>
      <c r="C533" s="41" t="s">
        <v>141</v>
      </c>
      <c r="D533" s="7" t="s">
        <v>424</v>
      </c>
      <c r="E533" s="26">
        <v>247308</v>
      </c>
      <c r="F533" s="286"/>
      <c r="G533" s="67"/>
      <c r="H533" s="67"/>
    </row>
    <row r="534" spans="1:11" s="86" customFormat="1" ht="15.75" customHeight="1">
      <c r="A534" s="81" t="s">
        <v>301</v>
      </c>
      <c r="B534" s="126" t="s">
        <v>1445</v>
      </c>
      <c r="C534" s="127"/>
      <c r="D534" s="127"/>
      <c r="E534" s="128"/>
      <c r="F534" s="115"/>
      <c r="G534" s="67"/>
      <c r="H534" s="84"/>
      <c r="K534" s="101"/>
    </row>
    <row r="535" spans="1:8" s="86" customFormat="1" ht="18" customHeight="1">
      <c r="A535" s="13">
        <f>IF(D535="","",SUBTOTAL(3,$D$9:D535))</f>
        <v>432</v>
      </c>
      <c r="B535" s="24" t="s">
        <v>1454</v>
      </c>
      <c r="C535" s="41" t="s">
        <v>141</v>
      </c>
      <c r="D535" s="7" t="s">
        <v>424</v>
      </c>
      <c r="E535" s="26">
        <v>360000</v>
      </c>
      <c r="F535" s="286" t="s">
        <v>1452</v>
      </c>
      <c r="G535" s="67"/>
      <c r="H535" s="67"/>
    </row>
    <row r="536" spans="1:8" s="86" customFormat="1" ht="18" customHeight="1">
      <c r="A536" s="13">
        <f>IF(D536="","",SUBTOTAL(3,$D$9:D536))</f>
        <v>433</v>
      </c>
      <c r="B536" s="24" t="s">
        <v>1447</v>
      </c>
      <c r="C536" s="41" t="s">
        <v>1446</v>
      </c>
      <c r="D536" s="41" t="s">
        <v>413</v>
      </c>
      <c r="E536" s="26">
        <v>1090000</v>
      </c>
      <c r="F536" s="286"/>
      <c r="G536" s="67"/>
      <c r="H536" s="67"/>
    </row>
    <row r="537" spans="1:8" s="86" customFormat="1" ht="18" customHeight="1">
      <c r="A537" s="13">
        <f>IF(D537="","",SUBTOTAL(3,$D$9:D537))</f>
        <v>434</v>
      </c>
      <c r="B537" s="199" t="s">
        <v>1448</v>
      </c>
      <c r="C537" s="41" t="s">
        <v>1446</v>
      </c>
      <c r="D537" s="41" t="s">
        <v>413</v>
      </c>
      <c r="E537" s="26">
        <v>2232000</v>
      </c>
      <c r="F537" s="286"/>
      <c r="G537" s="67"/>
      <c r="H537" s="67"/>
    </row>
    <row r="538" spans="1:8" s="86" customFormat="1" ht="18" customHeight="1">
      <c r="A538" s="13">
        <f>IF(D538="","",SUBTOTAL(3,$D$9:D538))</f>
        <v>435</v>
      </c>
      <c r="B538" s="24" t="s">
        <v>1463</v>
      </c>
      <c r="C538" s="41" t="s">
        <v>1446</v>
      </c>
      <c r="D538" s="41" t="s">
        <v>413</v>
      </c>
      <c r="E538" s="26">
        <v>435000</v>
      </c>
      <c r="F538" s="286"/>
      <c r="G538" s="67"/>
      <c r="H538" s="67"/>
    </row>
    <row r="539" spans="1:9" s="86" customFormat="1" ht="18" customHeight="1">
      <c r="A539" s="13">
        <f>IF(D539="","",SUBTOTAL(3,$D$9:D539))</f>
        <v>436</v>
      </c>
      <c r="B539" s="24" t="s">
        <v>1449</v>
      </c>
      <c r="C539" s="41" t="s">
        <v>1446</v>
      </c>
      <c r="D539" s="41" t="s">
        <v>413</v>
      </c>
      <c r="E539" s="26">
        <v>755000</v>
      </c>
      <c r="F539" s="286"/>
      <c r="G539" s="67"/>
      <c r="H539" s="67"/>
      <c r="I539" s="186">
        <v>42460</v>
      </c>
    </row>
    <row r="540" spans="1:8" s="86" customFormat="1" ht="18" customHeight="1">
      <c r="A540" s="13">
        <f>IF(D540="","",SUBTOTAL(3,$D$9:D540))</f>
        <v>437</v>
      </c>
      <c r="B540" s="24" t="s">
        <v>1453</v>
      </c>
      <c r="C540" s="41" t="s">
        <v>1446</v>
      </c>
      <c r="D540" s="41" t="s">
        <v>413</v>
      </c>
      <c r="E540" s="26">
        <v>1750000</v>
      </c>
      <c r="F540" s="286"/>
      <c r="G540" s="67"/>
      <c r="H540" s="67"/>
    </row>
    <row r="541" spans="1:8" s="86" customFormat="1" ht="18" customHeight="1">
      <c r="A541" s="13">
        <f>IF(D541="","",SUBTOTAL(3,$D$9:D541))</f>
        <v>438</v>
      </c>
      <c r="B541" s="24" t="s">
        <v>1450</v>
      </c>
      <c r="C541" s="41" t="s">
        <v>1446</v>
      </c>
      <c r="D541" s="41" t="s">
        <v>413</v>
      </c>
      <c r="E541" s="26">
        <v>2330000</v>
      </c>
      <c r="F541" s="286"/>
      <c r="G541" s="67"/>
      <c r="H541" s="67"/>
    </row>
    <row r="542" spans="1:8" s="86" customFormat="1" ht="18" customHeight="1">
      <c r="A542" s="13">
        <f>IF(D542="","",SUBTOTAL(3,$D$9:D542))</f>
        <v>439</v>
      </c>
      <c r="B542" s="199" t="s">
        <v>1451</v>
      </c>
      <c r="C542" s="41" t="s">
        <v>1446</v>
      </c>
      <c r="D542" s="41" t="s">
        <v>413</v>
      </c>
      <c r="E542" s="26">
        <v>2260000</v>
      </c>
      <c r="F542" s="286"/>
      <c r="G542" s="67"/>
      <c r="H542" s="67"/>
    </row>
    <row r="543" spans="1:10" s="86" customFormat="1" ht="15.75">
      <c r="A543" s="138" t="s">
        <v>295</v>
      </c>
      <c r="B543" s="285" t="s">
        <v>537</v>
      </c>
      <c r="C543" s="285"/>
      <c r="D543" s="285"/>
      <c r="E543" s="285"/>
      <c r="F543" s="285"/>
      <c r="G543" s="67"/>
      <c r="H543" s="84"/>
      <c r="J543" s="140"/>
    </row>
    <row r="544" spans="1:8" s="86" customFormat="1" ht="15.75">
      <c r="A544" s="13">
        <f>IF(D544="","",SUBTOTAL(3,$D$9:D544))</f>
        <v>440</v>
      </c>
      <c r="B544" s="11" t="s">
        <v>170</v>
      </c>
      <c r="C544" s="7"/>
      <c r="D544" s="7" t="s">
        <v>312</v>
      </c>
      <c r="E544" s="19">
        <v>18000</v>
      </c>
      <c r="F544" s="33" t="s">
        <v>615</v>
      </c>
      <c r="G544" s="67"/>
      <c r="H544" s="67"/>
    </row>
    <row r="545" spans="1:8" s="86" customFormat="1" ht="15.75">
      <c r="A545" s="13">
        <f>IF(D545="","",SUBTOTAL(3,$D$9:D545))</f>
        <v>441</v>
      </c>
      <c r="B545" s="11" t="s">
        <v>538</v>
      </c>
      <c r="C545" s="7"/>
      <c r="D545" s="7" t="s">
        <v>312</v>
      </c>
      <c r="E545" s="19">
        <v>45000</v>
      </c>
      <c r="F545" s="33" t="s">
        <v>615</v>
      </c>
      <c r="G545" s="67"/>
      <c r="H545" s="67"/>
    </row>
    <row r="546" spans="1:8" s="86" customFormat="1" ht="15.75">
      <c r="A546" s="13">
        <f>IF(D546="","",SUBTOTAL(3,$D$9:D546))</f>
        <v>442</v>
      </c>
      <c r="B546" s="11" t="s">
        <v>539</v>
      </c>
      <c r="C546" s="7"/>
      <c r="D546" s="7" t="s">
        <v>312</v>
      </c>
      <c r="E546" s="19">
        <v>17500</v>
      </c>
      <c r="F546" s="33" t="s">
        <v>615</v>
      </c>
      <c r="G546" s="67"/>
      <c r="H546" s="67"/>
    </row>
    <row r="547" spans="1:10" s="86" customFormat="1" ht="15.75">
      <c r="A547" s="138" t="s">
        <v>526</v>
      </c>
      <c r="B547" s="285" t="s">
        <v>296</v>
      </c>
      <c r="C547" s="285"/>
      <c r="D547" s="285"/>
      <c r="E547" s="285"/>
      <c r="F547" s="285"/>
      <c r="G547" s="67"/>
      <c r="H547" s="84"/>
      <c r="J547" s="140"/>
    </row>
    <row r="548" spans="1:8" s="86" customFormat="1" ht="15.75">
      <c r="A548" s="13">
        <f>IF(D548="","",SUBTOTAL(3,$D$9:D548))</f>
        <v>443</v>
      </c>
      <c r="B548" s="11" t="s">
        <v>297</v>
      </c>
      <c r="C548" s="7" t="s">
        <v>172</v>
      </c>
      <c r="D548" s="7" t="s">
        <v>605</v>
      </c>
      <c r="E548" s="19">
        <v>7500</v>
      </c>
      <c r="F548" s="33" t="s">
        <v>615</v>
      </c>
      <c r="G548" s="67"/>
      <c r="H548" s="67"/>
    </row>
    <row r="549" spans="1:8" s="86" customFormat="1" ht="15.75">
      <c r="A549" s="13">
        <f>IF(D549="","",SUBTOTAL(3,$D$9:D549))</f>
        <v>444</v>
      </c>
      <c r="B549" s="11" t="s">
        <v>297</v>
      </c>
      <c r="C549" s="7" t="s">
        <v>173</v>
      </c>
      <c r="D549" s="7" t="s">
        <v>605</v>
      </c>
      <c r="E549" s="19">
        <v>7000</v>
      </c>
      <c r="F549" s="33" t="s">
        <v>615</v>
      </c>
      <c r="G549" s="67"/>
      <c r="H549" s="67"/>
    </row>
    <row r="550" spans="1:8" s="86" customFormat="1" ht="15.75">
      <c r="A550" s="13">
        <f>IF(D550="","",SUBTOTAL(3,$D$9:D550))</f>
        <v>445</v>
      </c>
      <c r="B550" s="11" t="s">
        <v>298</v>
      </c>
      <c r="C550" s="7" t="s">
        <v>174</v>
      </c>
      <c r="D550" s="7" t="s">
        <v>605</v>
      </c>
      <c r="E550" s="19">
        <v>7000</v>
      </c>
      <c r="F550" s="33" t="s">
        <v>615</v>
      </c>
      <c r="G550" s="67"/>
      <c r="H550" s="67"/>
    </row>
    <row r="551" spans="1:8" s="86" customFormat="1" ht="15.75">
      <c r="A551" s="13">
        <f>IF(D551="","",SUBTOTAL(3,$D$9:D551))</f>
        <v>446</v>
      </c>
      <c r="B551" s="11" t="s">
        <v>299</v>
      </c>
      <c r="C551" s="7" t="s">
        <v>175</v>
      </c>
      <c r="D551" s="7" t="s">
        <v>605</v>
      </c>
      <c r="E551" s="19">
        <v>4500</v>
      </c>
      <c r="F551" s="33" t="s">
        <v>615</v>
      </c>
      <c r="G551" s="67"/>
      <c r="H551" s="67"/>
    </row>
    <row r="552" spans="1:8" s="86" customFormat="1" ht="15.75">
      <c r="A552" s="13">
        <f>IF(D552="","",SUBTOTAL(3,$D$9:D552))</f>
        <v>447</v>
      </c>
      <c r="B552" s="11" t="s">
        <v>299</v>
      </c>
      <c r="C552" s="7" t="s">
        <v>176</v>
      </c>
      <c r="D552" s="7" t="s">
        <v>605</v>
      </c>
      <c r="E552" s="19">
        <v>5000</v>
      </c>
      <c r="F552" s="33" t="s">
        <v>615</v>
      </c>
      <c r="G552" s="67"/>
      <c r="H552" s="67"/>
    </row>
    <row r="553" spans="1:8" s="86" customFormat="1" ht="15.75">
      <c r="A553" s="13">
        <f>IF(D553="","",SUBTOTAL(3,$D$9:D553))</f>
        <v>448</v>
      </c>
      <c r="B553" s="11" t="s">
        <v>300</v>
      </c>
      <c r="C553" s="7" t="s">
        <v>177</v>
      </c>
      <c r="D553" s="7" t="s">
        <v>605</v>
      </c>
      <c r="E553" s="19">
        <v>7000</v>
      </c>
      <c r="F553" s="33" t="s">
        <v>615</v>
      </c>
      <c r="G553" s="67"/>
      <c r="H553" s="67"/>
    </row>
    <row r="554" spans="1:8" s="86" customFormat="1" ht="15.75">
      <c r="A554" s="13">
        <f>IF(D554="","",SUBTOTAL(3,$D$9:D554))</f>
        <v>449</v>
      </c>
      <c r="B554" s="11" t="s">
        <v>583</v>
      </c>
      <c r="C554" s="7" t="s">
        <v>178</v>
      </c>
      <c r="D554" s="7" t="s">
        <v>605</v>
      </c>
      <c r="E554" s="19">
        <v>7000</v>
      </c>
      <c r="F554" s="33" t="s">
        <v>615</v>
      </c>
      <c r="G554" s="67"/>
      <c r="H554" s="67"/>
    </row>
    <row r="555" spans="1:8" s="86" customFormat="1" ht="15.75">
      <c r="A555" s="13">
        <f>IF(D555="","",SUBTOTAL(3,$D$9:D555))</f>
        <v>450</v>
      </c>
      <c r="B555" s="11" t="s">
        <v>171</v>
      </c>
      <c r="C555" s="7" t="s">
        <v>178</v>
      </c>
      <c r="D555" s="7" t="s">
        <v>605</v>
      </c>
      <c r="E555" s="19">
        <v>6500</v>
      </c>
      <c r="F555" s="33" t="s">
        <v>615</v>
      </c>
      <c r="G555" s="67"/>
      <c r="H555" s="67"/>
    </row>
    <row r="556" spans="1:10" s="86" customFormat="1" ht="15.75">
      <c r="A556" s="138" t="s">
        <v>527</v>
      </c>
      <c r="B556" s="285" t="s">
        <v>387</v>
      </c>
      <c r="C556" s="285"/>
      <c r="D556" s="285"/>
      <c r="E556" s="285"/>
      <c r="F556" s="285"/>
      <c r="G556" s="67"/>
      <c r="H556" s="84"/>
      <c r="J556" s="140"/>
    </row>
    <row r="557" spans="1:8" s="86" customFormat="1" ht="15.75">
      <c r="A557" s="13">
        <f>IF(D557="","",SUBTOTAL(3,$D$9:D557))</f>
        <v>451</v>
      </c>
      <c r="B557" s="11" t="s">
        <v>10</v>
      </c>
      <c r="C557" s="7" t="s">
        <v>250</v>
      </c>
      <c r="D557" s="7" t="s">
        <v>312</v>
      </c>
      <c r="E557" s="19">
        <v>41000</v>
      </c>
      <c r="F557" s="34"/>
      <c r="G557" s="67"/>
      <c r="H557" s="67"/>
    </row>
    <row r="558" spans="1:8" s="86" customFormat="1" ht="15.75">
      <c r="A558" s="13">
        <f>IF(D558="","",SUBTOTAL(3,$D$9:D558))</f>
        <v>452</v>
      </c>
      <c r="B558" s="11" t="s">
        <v>11</v>
      </c>
      <c r="C558" s="7" t="s">
        <v>250</v>
      </c>
      <c r="D558" s="7" t="s">
        <v>312</v>
      </c>
      <c r="E558" s="19">
        <v>22000</v>
      </c>
      <c r="F558" s="33" t="s">
        <v>263</v>
      </c>
      <c r="G558" s="67"/>
      <c r="H558" s="67"/>
    </row>
    <row r="559" spans="1:8" s="86" customFormat="1" ht="15.75">
      <c r="A559" s="13">
        <f>IF(D559="","",SUBTOTAL(3,$D$9:D559))</f>
        <v>453</v>
      </c>
      <c r="B559" s="11" t="s">
        <v>709</v>
      </c>
      <c r="C559" s="7" t="s">
        <v>508</v>
      </c>
      <c r="D559" s="7" t="s">
        <v>312</v>
      </c>
      <c r="E559" s="19">
        <v>16000</v>
      </c>
      <c r="F559" s="33" t="s">
        <v>263</v>
      </c>
      <c r="G559" s="67"/>
      <c r="H559" s="67"/>
    </row>
    <row r="560" spans="1:8" s="86" customFormat="1" ht="15.75">
      <c r="A560" s="13">
        <f>IF(D560="","",SUBTOTAL(3,$D$9:D560))</f>
        <v>454</v>
      </c>
      <c r="B560" s="11" t="s">
        <v>710</v>
      </c>
      <c r="C560" s="7" t="s">
        <v>725</v>
      </c>
      <c r="D560" s="7" t="s">
        <v>415</v>
      </c>
      <c r="E560" s="19">
        <v>45000</v>
      </c>
      <c r="F560" s="33" t="s">
        <v>263</v>
      </c>
      <c r="G560" s="67"/>
      <c r="H560" s="67"/>
    </row>
    <row r="561" spans="1:8" s="86" customFormat="1" ht="15.75">
      <c r="A561" s="13">
        <f>IF(D561="","",SUBTOTAL(3,$D$9:D561))</f>
        <v>455</v>
      </c>
      <c r="B561" s="11" t="s">
        <v>711</v>
      </c>
      <c r="C561" s="7" t="s">
        <v>251</v>
      </c>
      <c r="D561" s="7" t="s">
        <v>252</v>
      </c>
      <c r="E561" s="19">
        <v>11000</v>
      </c>
      <c r="F561" s="33" t="s">
        <v>263</v>
      </c>
      <c r="G561" s="67"/>
      <c r="H561" s="67"/>
    </row>
    <row r="562" spans="1:8" s="86" customFormat="1" ht="15.75">
      <c r="A562" s="13">
        <f>IF(D562="","",SUBTOTAL(3,$D$9:D562))</f>
        <v>456</v>
      </c>
      <c r="B562" s="11" t="s">
        <v>1177</v>
      </c>
      <c r="C562" s="7" t="s">
        <v>512</v>
      </c>
      <c r="D562" s="7" t="s">
        <v>403</v>
      </c>
      <c r="E562" s="19">
        <v>7700</v>
      </c>
      <c r="F562" s="33" t="s">
        <v>263</v>
      </c>
      <c r="G562" s="67"/>
      <c r="H562" s="67"/>
    </row>
    <row r="563" spans="1:8" s="86" customFormat="1" ht="15.75">
      <c r="A563" s="13">
        <f>IF(D563="","",SUBTOTAL(3,$D$9:D563))</f>
        <v>457</v>
      </c>
      <c r="B563" s="11" t="s">
        <v>293</v>
      </c>
      <c r="C563" s="10"/>
      <c r="D563" s="7" t="s">
        <v>312</v>
      </c>
      <c r="E563" s="19">
        <v>20000</v>
      </c>
      <c r="F563" s="33" t="s">
        <v>263</v>
      </c>
      <c r="G563" s="67"/>
      <c r="H563" s="67"/>
    </row>
    <row r="564" spans="1:8" s="86" customFormat="1" ht="15.75">
      <c r="A564" s="13">
        <f>IF(D564="","",SUBTOTAL(3,$D$9:D564))</f>
        <v>458</v>
      </c>
      <c r="B564" s="11" t="s">
        <v>292</v>
      </c>
      <c r="C564" s="7"/>
      <c r="D564" s="7" t="s">
        <v>311</v>
      </c>
      <c r="E564" s="19">
        <v>33000</v>
      </c>
      <c r="F564" s="33" t="s">
        <v>263</v>
      </c>
      <c r="G564" s="67"/>
      <c r="H564" s="67"/>
    </row>
    <row r="565" spans="1:8" s="86" customFormat="1" ht="15.75">
      <c r="A565" s="13">
        <f>IF(D565="","",SUBTOTAL(3,$D$9:D565))</f>
        <v>459</v>
      </c>
      <c r="B565" s="11" t="s">
        <v>291</v>
      </c>
      <c r="C565" s="7"/>
      <c r="D565" s="7" t="s">
        <v>403</v>
      </c>
      <c r="E565" s="19">
        <v>7000</v>
      </c>
      <c r="F565" s="33" t="s">
        <v>263</v>
      </c>
      <c r="G565" s="67"/>
      <c r="H565" s="67"/>
    </row>
    <row r="566" spans="1:8" s="86" customFormat="1" ht="15.75">
      <c r="A566" s="13">
        <f>IF(D566="","",SUBTOTAL(3,$D$9:D566))</f>
        <v>460</v>
      </c>
      <c r="B566" s="11" t="s">
        <v>858</v>
      </c>
      <c r="C566" s="7"/>
      <c r="D566" s="7" t="s">
        <v>607</v>
      </c>
      <c r="E566" s="19">
        <v>267000</v>
      </c>
      <c r="F566" s="286" t="s">
        <v>690</v>
      </c>
      <c r="G566" s="67"/>
      <c r="H566" s="67"/>
    </row>
    <row r="567" spans="1:8" s="86" customFormat="1" ht="15.75">
      <c r="A567" s="13">
        <f>IF(D567="","",SUBTOTAL(3,$D$9:D567))</f>
        <v>461</v>
      </c>
      <c r="B567" s="11" t="s">
        <v>859</v>
      </c>
      <c r="C567" s="7"/>
      <c r="D567" s="7" t="s">
        <v>607</v>
      </c>
      <c r="E567" s="19">
        <v>350000</v>
      </c>
      <c r="F567" s="286"/>
      <c r="G567" s="67"/>
      <c r="H567" s="67"/>
    </row>
    <row r="568" spans="1:8" s="86" customFormat="1" ht="45">
      <c r="A568" s="13">
        <f>IF(D568="","",SUBTOTAL(3,$D$9:D568))</f>
        <v>462</v>
      </c>
      <c r="B568" s="11" t="s">
        <v>649</v>
      </c>
      <c r="C568" s="7"/>
      <c r="D568" s="7" t="s">
        <v>311</v>
      </c>
      <c r="E568" s="19">
        <v>19000</v>
      </c>
      <c r="F568" s="286"/>
      <c r="G568" s="67"/>
      <c r="H568" s="67"/>
    </row>
    <row r="569" spans="1:8" s="86" customFormat="1" ht="45">
      <c r="A569" s="13">
        <f>IF(D569="","",SUBTOTAL(3,$D$9:D569))</f>
        <v>463</v>
      </c>
      <c r="B569" s="11" t="s">
        <v>650</v>
      </c>
      <c r="C569" s="7"/>
      <c r="D569" s="7" t="s">
        <v>311</v>
      </c>
      <c r="E569" s="19">
        <v>22000</v>
      </c>
      <c r="F569" s="286"/>
      <c r="G569" s="67"/>
      <c r="H569" s="67"/>
    </row>
    <row r="570" spans="1:8" s="86" customFormat="1" ht="15.75">
      <c r="A570" s="13">
        <f>IF(D570="","",SUBTOTAL(3,$D$9:D570))</f>
        <v>464</v>
      </c>
      <c r="B570" s="11" t="s">
        <v>651</v>
      </c>
      <c r="C570" s="7"/>
      <c r="D570" s="7" t="s">
        <v>403</v>
      </c>
      <c r="E570" s="19">
        <v>300000</v>
      </c>
      <c r="F570" s="286"/>
      <c r="G570" s="67"/>
      <c r="H570" s="67"/>
    </row>
    <row r="571" spans="1:8" s="86" customFormat="1" ht="15.75">
      <c r="A571" s="13">
        <f>IF(D571="","",SUBTOTAL(3,$D$9:D571))</f>
        <v>465</v>
      </c>
      <c r="B571" s="11" t="s">
        <v>652</v>
      </c>
      <c r="C571" s="7"/>
      <c r="D571" s="7" t="s">
        <v>403</v>
      </c>
      <c r="E571" s="19">
        <v>17000</v>
      </c>
      <c r="F571" s="286"/>
      <c r="G571" s="67"/>
      <c r="H571" s="67"/>
    </row>
    <row r="572" spans="1:10" s="86" customFormat="1" ht="15.75">
      <c r="A572" s="138" t="s">
        <v>528</v>
      </c>
      <c r="B572" s="285" t="s">
        <v>348</v>
      </c>
      <c r="C572" s="285"/>
      <c r="D572" s="285"/>
      <c r="E572" s="285"/>
      <c r="F572" s="285"/>
      <c r="G572" s="67"/>
      <c r="H572" s="84"/>
      <c r="J572" s="140"/>
    </row>
    <row r="573" spans="1:8" s="86" customFormat="1" ht="15.75">
      <c r="A573" s="13">
        <f>IF(D573="","",SUBTOTAL(3,$D$9:D573))</f>
        <v>466</v>
      </c>
      <c r="B573" s="11" t="s">
        <v>507</v>
      </c>
      <c r="C573" s="7"/>
      <c r="D573" s="7" t="s">
        <v>403</v>
      </c>
      <c r="E573" s="19">
        <v>9500</v>
      </c>
      <c r="F573" s="33" t="s">
        <v>263</v>
      </c>
      <c r="G573" s="67"/>
      <c r="H573" s="67"/>
    </row>
    <row r="574" spans="1:8" s="86" customFormat="1" ht="15.75">
      <c r="A574" s="13">
        <f>IF(D574="","",SUBTOTAL(3,$D$9:D574))</f>
        <v>467</v>
      </c>
      <c r="B574" s="11" t="s">
        <v>620</v>
      </c>
      <c r="C574" s="7"/>
      <c r="D574" s="7" t="s">
        <v>403</v>
      </c>
      <c r="E574" s="19">
        <v>25000</v>
      </c>
      <c r="F574" s="33" t="s">
        <v>263</v>
      </c>
      <c r="G574" s="67"/>
      <c r="H574" s="67"/>
    </row>
    <row r="575" spans="1:8" s="86" customFormat="1" ht="15.75">
      <c r="A575" s="13">
        <f>IF(D575="","",SUBTOTAL(3,$D$9:D575))</f>
        <v>468</v>
      </c>
      <c r="B575" s="11" t="s">
        <v>621</v>
      </c>
      <c r="C575" s="7"/>
      <c r="D575" s="7" t="s">
        <v>403</v>
      </c>
      <c r="E575" s="19">
        <v>20000</v>
      </c>
      <c r="F575" s="33" t="s">
        <v>263</v>
      </c>
      <c r="G575" s="67"/>
      <c r="H575" s="67"/>
    </row>
    <row r="576" spans="1:8" s="86" customFormat="1" ht="15.75">
      <c r="A576" s="13">
        <f>IF(D576="","",SUBTOTAL(3,$D$9:D576))</f>
        <v>469</v>
      </c>
      <c r="B576" s="11" t="s">
        <v>349</v>
      </c>
      <c r="C576" s="7"/>
      <c r="D576" s="7" t="s">
        <v>403</v>
      </c>
      <c r="E576" s="19">
        <f>38700*0.1+38700</f>
        <v>42570</v>
      </c>
      <c r="F576" s="286" t="s">
        <v>355</v>
      </c>
      <c r="G576" s="67"/>
      <c r="H576" s="67"/>
    </row>
    <row r="577" spans="1:8" s="86" customFormat="1" ht="15.75">
      <c r="A577" s="13">
        <f>IF(D577="","",SUBTOTAL(3,$D$9:D577))</f>
        <v>470</v>
      </c>
      <c r="B577" s="11" t="s">
        <v>350</v>
      </c>
      <c r="C577" s="7"/>
      <c r="D577" s="7" t="s">
        <v>403</v>
      </c>
      <c r="E577" s="19">
        <f>38700*0.1+38700</f>
        <v>42570</v>
      </c>
      <c r="F577" s="286"/>
      <c r="G577" s="67"/>
      <c r="H577" s="67"/>
    </row>
    <row r="578" spans="1:8" s="86" customFormat="1" ht="15.75">
      <c r="A578" s="13">
        <f>IF(D578="","",SUBTOTAL(3,$D$9:D578))</f>
        <v>471</v>
      </c>
      <c r="B578" s="11" t="s">
        <v>351</v>
      </c>
      <c r="C578" s="7"/>
      <c r="D578" s="7" t="s">
        <v>9</v>
      </c>
      <c r="E578" s="19">
        <f>2100*0.1+2100</f>
        <v>2310</v>
      </c>
      <c r="F578" s="286"/>
      <c r="G578" s="67"/>
      <c r="H578" s="67"/>
    </row>
    <row r="579" spans="1:8" s="86" customFormat="1" ht="15.75">
      <c r="A579" s="13">
        <f>IF(D579="","",SUBTOTAL(3,$D$9:D579))</f>
        <v>472</v>
      </c>
      <c r="B579" s="11" t="s">
        <v>352</v>
      </c>
      <c r="C579" s="7"/>
      <c r="D579" s="7" t="s">
        <v>9</v>
      </c>
      <c r="E579" s="19">
        <f>6000*0.1+6000</f>
        <v>6600</v>
      </c>
      <c r="F579" s="286"/>
      <c r="G579" s="67"/>
      <c r="H579" s="67"/>
    </row>
    <row r="580" spans="1:8" s="86" customFormat="1" ht="15.75">
      <c r="A580" s="13">
        <f>IF(D580="","",SUBTOTAL(3,$D$9:D580))</f>
        <v>473</v>
      </c>
      <c r="B580" s="11" t="s">
        <v>353</v>
      </c>
      <c r="C580" s="7"/>
      <c r="D580" s="7" t="s">
        <v>9</v>
      </c>
      <c r="E580" s="19">
        <f>11200*0.1+11200</f>
        <v>12320</v>
      </c>
      <c r="F580" s="286"/>
      <c r="G580" s="67"/>
      <c r="H580" s="67"/>
    </row>
    <row r="581" spans="1:8" s="86" customFormat="1" ht="15.75">
      <c r="A581" s="13">
        <f>IF(D581="","",SUBTOTAL(3,$D$9:D581))</f>
        <v>474</v>
      </c>
      <c r="B581" s="11" t="s">
        <v>354</v>
      </c>
      <c r="C581" s="7"/>
      <c r="D581" s="7" t="s">
        <v>607</v>
      </c>
      <c r="E581" s="19">
        <f>9400*0.1+9400</f>
        <v>10340</v>
      </c>
      <c r="F581" s="286"/>
      <c r="G581" s="67"/>
      <c r="H581" s="67"/>
    </row>
    <row r="582" spans="1:10" s="86" customFormat="1" ht="15.75">
      <c r="A582" s="138" t="s">
        <v>529</v>
      </c>
      <c r="B582" s="285" t="s">
        <v>17</v>
      </c>
      <c r="C582" s="285"/>
      <c r="D582" s="285"/>
      <c r="E582" s="285"/>
      <c r="F582" s="285"/>
      <c r="G582" s="67"/>
      <c r="H582" s="84"/>
      <c r="J582" s="140"/>
    </row>
    <row r="583" spans="1:8" s="86" customFormat="1" ht="15.75">
      <c r="A583" s="13">
        <f>IF(D583="","",SUBTOTAL(3,$D$9:D583))</f>
        <v>475</v>
      </c>
      <c r="B583" s="11" t="s">
        <v>540</v>
      </c>
      <c r="C583" s="7"/>
      <c r="D583" s="7" t="s">
        <v>311</v>
      </c>
      <c r="E583" s="19">
        <f>(12790*3+12720*16+13000*11)/30</f>
        <v>12829.666666666666</v>
      </c>
      <c r="F583" s="33" t="s">
        <v>263</v>
      </c>
      <c r="G583" s="187"/>
      <c r="H583" s="67"/>
    </row>
    <row r="584" spans="1:8" s="86" customFormat="1" ht="15.75">
      <c r="A584" s="13">
        <f>IF(D584="","",SUBTOTAL(3,$D$9:D584))</f>
        <v>476</v>
      </c>
      <c r="B584" s="11" t="s">
        <v>288</v>
      </c>
      <c r="C584" s="7" t="s">
        <v>1052</v>
      </c>
      <c r="D584" s="7" t="s">
        <v>311</v>
      </c>
      <c r="E584" s="19">
        <f>(17950*3+18130*16+18000*11)/30</f>
        <v>18064.333333333332</v>
      </c>
      <c r="F584" s="33" t="s">
        <v>263</v>
      </c>
      <c r="G584" s="187"/>
      <c r="H584" s="67"/>
    </row>
    <row r="585" spans="1:8" s="86" customFormat="1" ht="15.75">
      <c r="A585" s="13">
        <f>IF(D585="","",SUBTOTAL(3,$D$9:D585))</f>
        <v>477</v>
      </c>
      <c r="B585" s="11" t="s">
        <v>288</v>
      </c>
      <c r="C585" s="7" t="s">
        <v>1053</v>
      </c>
      <c r="D585" s="7" t="s">
        <v>311</v>
      </c>
      <c r="E585" s="19">
        <f>(18550*3+18730*16+18700*11)/30</f>
        <v>18701</v>
      </c>
      <c r="F585" s="33" t="s">
        <v>263</v>
      </c>
      <c r="G585" s="187"/>
      <c r="H585" s="67"/>
    </row>
    <row r="586" spans="1:8" s="86" customFormat="1" ht="15.75">
      <c r="A586" s="13">
        <f>IF(D586="","",SUBTOTAL(3,$D$9:D586))</f>
        <v>478</v>
      </c>
      <c r="B586" s="11" t="s">
        <v>289</v>
      </c>
      <c r="C586" s="7"/>
      <c r="D586" s="7" t="s">
        <v>311</v>
      </c>
      <c r="E586" s="19">
        <f>(13830*3+13670*16+13890*11)/30</f>
        <v>13766.666666666666</v>
      </c>
      <c r="F586" s="33" t="s">
        <v>263</v>
      </c>
      <c r="G586" s="187"/>
      <c r="H586" s="67"/>
    </row>
    <row r="587" spans="1:8" s="86" customFormat="1" ht="15.75">
      <c r="A587" s="13">
        <f>IF(D587="","",SUBTOTAL(3,$D$9:D587))</f>
        <v>479</v>
      </c>
      <c r="B587" s="11" t="s">
        <v>290</v>
      </c>
      <c r="C587" s="10"/>
      <c r="D587" s="7" t="s">
        <v>311</v>
      </c>
      <c r="E587" s="19">
        <f>(13880*3+13720*16+13940*11)/30</f>
        <v>13816.666666666666</v>
      </c>
      <c r="F587" s="33" t="s">
        <v>263</v>
      </c>
      <c r="G587" s="187"/>
      <c r="H587" s="67"/>
    </row>
    <row r="588" spans="1:10" s="86" customFormat="1" ht="15.75" customHeight="1">
      <c r="A588" s="138" t="s">
        <v>531</v>
      </c>
      <c r="B588" s="285" t="s">
        <v>664</v>
      </c>
      <c r="C588" s="285"/>
      <c r="D588" s="285"/>
      <c r="E588" s="285"/>
      <c r="F588" s="285"/>
      <c r="G588" s="67"/>
      <c r="H588" s="84"/>
      <c r="J588" s="140"/>
    </row>
    <row r="589" spans="1:11" s="86" customFormat="1" ht="15.75">
      <c r="A589" s="81" t="s">
        <v>375</v>
      </c>
      <c r="B589" s="284" t="s">
        <v>50</v>
      </c>
      <c r="C589" s="284"/>
      <c r="D589" s="284"/>
      <c r="E589" s="284"/>
      <c r="F589" s="286" t="s">
        <v>1408</v>
      </c>
      <c r="G589" s="67"/>
      <c r="H589" s="84"/>
      <c r="K589" s="101"/>
    </row>
    <row r="590" spans="1:8" s="86" customFormat="1" ht="15.75">
      <c r="A590" s="14">
        <v>1</v>
      </c>
      <c r="B590" s="287" t="s">
        <v>665</v>
      </c>
      <c r="C590" s="287"/>
      <c r="D590" s="7"/>
      <c r="E590" s="8"/>
      <c r="F590" s="286"/>
      <c r="G590" s="67"/>
      <c r="H590" s="84"/>
    </row>
    <row r="591" spans="1:8" s="86" customFormat="1" ht="15.75">
      <c r="A591" s="13">
        <f>IF(D591="","",SUBTOTAL(3,$D$9:D591))</f>
        <v>480</v>
      </c>
      <c r="B591" s="290" t="s">
        <v>672</v>
      </c>
      <c r="C591" s="290"/>
      <c r="D591" s="7" t="s">
        <v>602</v>
      </c>
      <c r="E591" s="19">
        <v>190000</v>
      </c>
      <c r="F591" s="286"/>
      <c r="G591" s="105"/>
      <c r="H591" s="67"/>
    </row>
    <row r="592" spans="1:8" s="86" customFormat="1" ht="15.75">
      <c r="A592" s="13">
        <f>IF(D592="","",SUBTOTAL(3,$D$9:D592))</f>
        <v>481</v>
      </c>
      <c r="B592" s="290" t="s">
        <v>673</v>
      </c>
      <c r="C592" s="290"/>
      <c r="D592" s="7" t="s">
        <v>602</v>
      </c>
      <c r="E592" s="19">
        <v>215000</v>
      </c>
      <c r="F592" s="286"/>
      <c r="G592" s="105"/>
      <c r="H592" s="67"/>
    </row>
    <row r="593" spans="1:8" s="86" customFormat="1" ht="15.75">
      <c r="A593" s="14">
        <v>2</v>
      </c>
      <c r="B593" s="287" t="s">
        <v>666</v>
      </c>
      <c r="C593" s="287"/>
      <c r="D593" s="7"/>
      <c r="E593" s="8"/>
      <c r="F593" s="286"/>
      <c r="G593" s="67"/>
      <c r="H593" s="84"/>
    </row>
    <row r="594" spans="1:8" s="86" customFormat="1" ht="15.75">
      <c r="A594" s="13">
        <f>IF(D594="","",SUBTOTAL(3,$D$9:D594))</f>
        <v>482</v>
      </c>
      <c r="B594" s="290" t="s">
        <v>672</v>
      </c>
      <c r="C594" s="290"/>
      <c r="D594" s="7" t="s">
        <v>602</v>
      </c>
      <c r="E594" s="19">
        <v>220000</v>
      </c>
      <c r="F594" s="286"/>
      <c r="G594" s="105"/>
      <c r="H594" s="67"/>
    </row>
    <row r="595" spans="1:8" s="86" customFormat="1" ht="15.75">
      <c r="A595" s="13">
        <f>IF(D595="","",SUBTOTAL(3,$D$9:D595))</f>
        <v>483</v>
      </c>
      <c r="B595" s="290" t="s">
        <v>673</v>
      </c>
      <c r="C595" s="290"/>
      <c r="D595" s="7" t="s">
        <v>602</v>
      </c>
      <c r="E595" s="19">
        <v>245000</v>
      </c>
      <c r="F595" s="286"/>
      <c r="G595" s="105"/>
      <c r="H595" s="67"/>
    </row>
    <row r="596" spans="1:8" s="86" customFormat="1" ht="15.75">
      <c r="A596" s="14">
        <v>3</v>
      </c>
      <c r="B596" s="287" t="s">
        <v>667</v>
      </c>
      <c r="C596" s="287"/>
      <c r="D596" s="7"/>
      <c r="E596" s="8"/>
      <c r="F596" s="286"/>
      <c r="G596" s="67"/>
      <c r="H596" s="84"/>
    </row>
    <row r="597" spans="1:8" s="86" customFormat="1" ht="15.75">
      <c r="A597" s="13">
        <f>IF(D597="","",SUBTOTAL(3,$D$9:D597))</f>
        <v>484</v>
      </c>
      <c r="B597" s="290" t="s">
        <v>672</v>
      </c>
      <c r="C597" s="290"/>
      <c r="D597" s="7" t="s">
        <v>602</v>
      </c>
      <c r="E597" s="19">
        <v>300000</v>
      </c>
      <c r="F597" s="286"/>
      <c r="G597" s="105"/>
      <c r="H597" s="67"/>
    </row>
    <row r="598" spans="1:8" s="86" customFormat="1" ht="15.75">
      <c r="A598" s="13">
        <f>IF(D598="","",SUBTOTAL(3,$D$9:D598))</f>
        <v>485</v>
      </c>
      <c r="B598" s="290" t="s">
        <v>673</v>
      </c>
      <c r="C598" s="290"/>
      <c r="D598" s="7" t="s">
        <v>602</v>
      </c>
      <c r="E598" s="19">
        <v>360000</v>
      </c>
      <c r="F598" s="286"/>
      <c r="G598" s="105"/>
      <c r="H598" s="67"/>
    </row>
    <row r="599" spans="1:8" s="86" customFormat="1" ht="26.25" customHeight="1">
      <c r="A599" s="14">
        <v>4</v>
      </c>
      <c r="B599" s="291" t="s">
        <v>671</v>
      </c>
      <c r="C599" s="291"/>
      <c r="D599" s="7"/>
      <c r="E599" s="8"/>
      <c r="F599" s="286"/>
      <c r="G599" s="67"/>
      <c r="H599" s="84"/>
    </row>
    <row r="600" spans="1:8" s="86" customFormat="1" ht="15.75">
      <c r="A600" s="13">
        <f>IF(D600="","",SUBTOTAL(3,$D$9:D600))</f>
        <v>486</v>
      </c>
      <c r="B600" s="290" t="s">
        <v>672</v>
      </c>
      <c r="C600" s="290"/>
      <c r="D600" s="7" t="s">
        <v>602</v>
      </c>
      <c r="E600" s="19">
        <v>530000</v>
      </c>
      <c r="F600" s="286"/>
      <c r="G600" s="105"/>
      <c r="H600" s="67"/>
    </row>
    <row r="601" spans="1:8" s="86" customFormat="1" ht="14.25" customHeight="1">
      <c r="A601" s="13">
        <f>IF(D601="","",SUBTOTAL(3,$D$9:D601))</f>
        <v>487</v>
      </c>
      <c r="B601" s="290" t="s">
        <v>673</v>
      </c>
      <c r="C601" s="290"/>
      <c r="D601" s="7" t="s">
        <v>602</v>
      </c>
      <c r="E601" s="19">
        <v>580000</v>
      </c>
      <c r="F601" s="286"/>
      <c r="G601" s="105"/>
      <c r="H601" s="67"/>
    </row>
    <row r="602" spans="1:8" s="86" customFormat="1" ht="15.75">
      <c r="A602" s="14">
        <v>5</v>
      </c>
      <c r="B602" s="291" t="s">
        <v>27</v>
      </c>
      <c r="C602" s="291"/>
      <c r="D602" s="7"/>
      <c r="E602" s="8"/>
      <c r="F602" s="286"/>
      <c r="G602" s="67"/>
      <c r="H602" s="84"/>
    </row>
    <row r="603" spans="1:8" s="86" customFormat="1" ht="15.75">
      <c r="A603" s="13">
        <f>IF(D603="","",SUBTOTAL(3,$D$9:D603))</f>
        <v>488</v>
      </c>
      <c r="B603" s="290" t="s">
        <v>672</v>
      </c>
      <c r="C603" s="290"/>
      <c r="D603" s="7" t="s">
        <v>602</v>
      </c>
      <c r="E603" s="19">
        <v>705000</v>
      </c>
      <c r="F603" s="286"/>
      <c r="G603" s="105"/>
      <c r="H603" s="67"/>
    </row>
    <row r="604" spans="1:8" s="86" customFormat="1" ht="15.75">
      <c r="A604" s="13">
        <f>IF(D604="","",SUBTOTAL(3,$D$9:D604))</f>
        <v>489</v>
      </c>
      <c r="B604" s="290" t="s">
        <v>673</v>
      </c>
      <c r="C604" s="290"/>
      <c r="D604" s="7" t="s">
        <v>602</v>
      </c>
      <c r="E604" s="19">
        <v>830000</v>
      </c>
      <c r="F604" s="286"/>
      <c r="G604" s="105"/>
      <c r="H604" s="67"/>
    </row>
    <row r="605" spans="1:8" s="86" customFormat="1" ht="15.75">
      <c r="A605" s="14">
        <v>6</v>
      </c>
      <c r="B605" s="291" t="s">
        <v>28</v>
      </c>
      <c r="C605" s="291"/>
      <c r="D605" s="7"/>
      <c r="E605" s="8"/>
      <c r="F605" s="286"/>
      <c r="G605" s="67"/>
      <c r="H605" s="84"/>
    </row>
    <row r="606" spans="1:8" s="86" customFormat="1" ht="15.75">
      <c r="A606" s="13">
        <f>IF(D606="","",SUBTOTAL(3,$D$9:D606))</f>
        <v>490</v>
      </c>
      <c r="B606" s="290" t="s">
        <v>672</v>
      </c>
      <c r="C606" s="290"/>
      <c r="D606" s="7" t="s">
        <v>602</v>
      </c>
      <c r="E606" s="19">
        <v>1200000</v>
      </c>
      <c r="F606" s="286"/>
      <c r="G606" s="105"/>
      <c r="H606" s="67"/>
    </row>
    <row r="607" spans="1:8" s="86" customFormat="1" ht="15.75">
      <c r="A607" s="13">
        <f>IF(D607="","",SUBTOTAL(3,$D$9:D607))</f>
        <v>491</v>
      </c>
      <c r="B607" s="290" t="s">
        <v>673</v>
      </c>
      <c r="C607" s="290"/>
      <c r="D607" s="7" t="s">
        <v>602</v>
      </c>
      <c r="E607" s="19">
        <v>1300000</v>
      </c>
      <c r="F607" s="286"/>
      <c r="G607" s="105"/>
      <c r="H607" s="67"/>
    </row>
    <row r="608" spans="1:8" s="86" customFormat="1" ht="15.75">
      <c r="A608" s="14">
        <v>7</v>
      </c>
      <c r="B608" s="291" t="s">
        <v>581</v>
      </c>
      <c r="C608" s="291"/>
      <c r="D608" s="7"/>
      <c r="E608" s="8"/>
      <c r="F608" s="286"/>
      <c r="G608" s="67"/>
      <c r="H608" s="84"/>
    </row>
    <row r="609" spans="1:8" s="86" customFormat="1" ht="15.75">
      <c r="A609" s="13">
        <f>IF(D609="","",SUBTOTAL(3,$D$9:D609))</f>
        <v>492</v>
      </c>
      <c r="B609" s="290" t="s">
        <v>672</v>
      </c>
      <c r="C609" s="290"/>
      <c r="D609" s="7" t="s">
        <v>602</v>
      </c>
      <c r="E609" s="19">
        <v>1950000</v>
      </c>
      <c r="F609" s="286"/>
      <c r="G609" s="105"/>
      <c r="H609" s="67"/>
    </row>
    <row r="610" spans="1:8" s="86" customFormat="1" ht="15.75">
      <c r="A610" s="13">
        <f>IF(D610="","",SUBTOTAL(3,$D$9:D610))</f>
        <v>493</v>
      </c>
      <c r="B610" s="290" t="s">
        <v>673</v>
      </c>
      <c r="C610" s="290"/>
      <c r="D610" s="7" t="s">
        <v>602</v>
      </c>
      <c r="E610" s="19">
        <v>2250000</v>
      </c>
      <c r="F610" s="286"/>
      <c r="G610" s="105"/>
      <c r="H610" s="67"/>
    </row>
    <row r="611" spans="1:8" s="86" customFormat="1" ht="15.75">
      <c r="A611" s="14">
        <v>8</v>
      </c>
      <c r="B611" s="291" t="s">
        <v>29</v>
      </c>
      <c r="C611" s="291"/>
      <c r="D611" s="7"/>
      <c r="E611" s="8"/>
      <c r="F611" s="286"/>
      <c r="G611" s="67"/>
      <c r="H611" s="84"/>
    </row>
    <row r="612" spans="1:8" s="86" customFormat="1" ht="15.75">
      <c r="A612" s="13">
        <f>IF(D612="","",SUBTOTAL(3,$D$9:D612))</f>
        <v>494</v>
      </c>
      <c r="B612" s="290" t="s">
        <v>672</v>
      </c>
      <c r="C612" s="290"/>
      <c r="D612" s="7" t="s">
        <v>602</v>
      </c>
      <c r="E612" s="19">
        <v>3183000</v>
      </c>
      <c r="F612" s="286"/>
      <c r="G612" s="67"/>
      <c r="H612" s="67"/>
    </row>
    <row r="613" spans="1:8" s="86" customFormat="1" ht="15.75">
      <c r="A613" s="13">
        <f>IF(D613="","",SUBTOTAL(3,$D$9:D613))</f>
        <v>495</v>
      </c>
      <c r="B613" s="290" t="s">
        <v>673</v>
      </c>
      <c r="C613" s="290"/>
      <c r="D613" s="7" t="s">
        <v>602</v>
      </c>
      <c r="E613" s="19">
        <v>3464000</v>
      </c>
      <c r="F613" s="286"/>
      <c r="G613" s="67"/>
      <c r="H613" s="67"/>
    </row>
    <row r="614" spans="1:8" s="86" customFormat="1" ht="15.75">
      <c r="A614" s="14">
        <v>9</v>
      </c>
      <c r="B614" s="291" t="s">
        <v>30</v>
      </c>
      <c r="C614" s="291"/>
      <c r="D614" s="7"/>
      <c r="E614" s="8"/>
      <c r="F614" s="286"/>
      <c r="G614" s="67"/>
      <c r="H614" s="84"/>
    </row>
    <row r="615" spans="1:8" s="86" customFormat="1" ht="15.75">
      <c r="A615" s="13">
        <f>IF(D615="","",SUBTOTAL(3,$D$9:D615))</f>
        <v>496</v>
      </c>
      <c r="B615" s="290" t="s">
        <v>672</v>
      </c>
      <c r="C615" s="290"/>
      <c r="D615" s="7" t="s">
        <v>602</v>
      </c>
      <c r="E615" s="19">
        <v>3586000</v>
      </c>
      <c r="F615" s="286"/>
      <c r="G615" s="67"/>
      <c r="H615" s="67"/>
    </row>
    <row r="616" spans="1:8" s="86" customFormat="1" ht="15.75">
      <c r="A616" s="13">
        <f>IF(D616="","",SUBTOTAL(3,$D$9:D616))</f>
        <v>497</v>
      </c>
      <c r="B616" s="290" t="s">
        <v>673</v>
      </c>
      <c r="C616" s="290"/>
      <c r="D616" s="7" t="s">
        <v>602</v>
      </c>
      <c r="E616" s="19">
        <v>3965000</v>
      </c>
      <c r="F616" s="286"/>
      <c r="G616" s="67"/>
      <c r="H616" s="67"/>
    </row>
    <row r="617" spans="1:8" s="86" customFormat="1" ht="28.5" customHeight="1">
      <c r="A617" s="14">
        <v>10</v>
      </c>
      <c r="B617" s="291" t="s">
        <v>264</v>
      </c>
      <c r="C617" s="291"/>
      <c r="D617" s="291"/>
      <c r="E617" s="291"/>
      <c r="F617" s="286" t="s">
        <v>267</v>
      </c>
      <c r="G617" s="67"/>
      <c r="H617" s="84"/>
    </row>
    <row r="618" spans="1:8" s="86" customFormat="1" ht="15.75">
      <c r="A618" s="13">
        <f>IF(D618="","",SUBTOTAL(3,$D$9:D618))</f>
        <v>498</v>
      </c>
      <c r="B618" s="11" t="s">
        <v>591</v>
      </c>
      <c r="C618" s="11" t="s">
        <v>600</v>
      </c>
      <c r="D618" s="7" t="s">
        <v>602</v>
      </c>
      <c r="E618" s="19">
        <v>218000</v>
      </c>
      <c r="F618" s="286"/>
      <c r="G618" s="67"/>
      <c r="H618" s="67"/>
    </row>
    <row r="619" spans="1:8" s="86" customFormat="1" ht="15.75">
      <c r="A619" s="13">
        <f>IF(D619="","",SUBTOTAL(3,$D$9:D619))</f>
        <v>499</v>
      </c>
      <c r="B619" s="11" t="s">
        <v>592</v>
      </c>
      <c r="C619" s="11" t="s">
        <v>600</v>
      </c>
      <c r="D619" s="7" t="s">
        <v>602</v>
      </c>
      <c r="E619" s="19">
        <v>265000</v>
      </c>
      <c r="F619" s="286"/>
      <c r="G619" s="67"/>
      <c r="H619" s="67"/>
    </row>
    <row r="620" spans="1:8" s="86" customFormat="1" ht="15.75">
      <c r="A620" s="13">
        <f>IF(D620="","",SUBTOTAL(3,$D$9:D620))</f>
        <v>500</v>
      </c>
      <c r="B620" s="11" t="s">
        <v>593</v>
      </c>
      <c r="C620" s="11" t="s">
        <v>600</v>
      </c>
      <c r="D620" s="7" t="s">
        <v>602</v>
      </c>
      <c r="E620" s="19">
        <v>403000</v>
      </c>
      <c r="F620" s="286"/>
      <c r="G620" s="67"/>
      <c r="H620" s="67"/>
    </row>
    <row r="621" spans="1:8" s="86" customFormat="1" ht="15.75">
      <c r="A621" s="13">
        <f>IF(D621="","",SUBTOTAL(3,$D$9:D621))</f>
        <v>501</v>
      </c>
      <c r="B621" s="11" t="s">
        <v>594</v>
      </c>
      <c r="C621" s="11" t="s">
        <v>600</v>
      </c>
      <c r="D621" s="7" t="s">
        <v>602</v>
      </c>
      <c r="E621" s="19">
        <v>719000</v>
      </c>
      <c r="F621" s="286"/>
      <c r="G621" s="67"/>
      <c r="H621" s="67"/>
    </row>
    <row r="622" spans="1:8" s="86" customFormat="1" ht="15.75">
      <c r="A622" s="13">
        <f>IF(D622="","",SUBTOTAL(3,$D$9:D622))</f>
        <v>502</v>
      </c>
      <c r="B622" s="11" t="s">
        <v>595</v>
      </c>
      <c r="C622" s="11" t="s">
        <v>600</v>
      </c>
      <c r="D622" s="7" t="s">
        <v>602</v>
      </c>
      <c r="E622" s="19">
        <v>978000</v>
      </c>
      <c r="F622" s="286"/>
      <c r="G622" s="67"/>
      <c r="H622" s="67"/>
    </row>
    <row r="623" spans="1:8" s="86" customFormat="1" ht="15.75">
      <c r="A623" s="13">
        <f>IF(D623="","",SUBTOTAL(3,$D$9:D623))</f>
        <v>503</v>
      </c>
      <c r="B623" s="11" t="s">
        <v>596</v>
      </c>
      <c r="C623" s="11" t="s">
        <v>600</v>
      </c>
      <c r="D623" s="7" t="s">
        <v>602</v>
      </c>
      <c r="E623" s="19">
        <v>1409000</v>
      </c>
      <c r="F623" s="286"/>
      <c r="G623" s="67"/>
      <c r="H623" s="67"/>
    </row>
    <row r="624" spans="1:8" s="86" customFormat="1" ht="15.75">
      <c r="A624" s="13">
        <f>IF(D624="","",SUBTOTAL(3,$D$9:D624))</f>
        <v>504</v>
      </c>
      <c r="B624" s="11" t="s">
        <v>597</v>
      </c>
      <c r="C624" s="11" t="s">
        <v>600</v>
      </c>
      <c r="D624" s="7" t="s">
        <v>602</v>
      </c>
      <c r="E624" s="19">
        <v>2067000</v>
      </c>
      <c r="F624" s="286"/>
      <c r="G624" s="67"/>
      <c r="H624" s="67"/>
    </row>
    <row r="625" spans="1:8" s="86" customFormat="1" ht="16.5" customHeight="1">
      <c r="A625" s="13">
        <f>IF(D625="","",SUBTOTAL(3,$D$9:D625))</f>
        <v>505</v>
      </c>
      <c r="B625" s="11" t="s">
        <v>598</v>
      </c>
      <c r="C625" s="11" t="s">
        <v>600</v>
      </c>
      <c r="D625" s="7" t="s">
        <v>602</v>
      </c>
      <c r="E625" s="19">
        <v>3646000</v>
      </c>
      <c r="F625" s="286"/>
      <c r="G625" s="67"/>
      <c r="H625" s="67"/>
    </row>
    <row r="626" spans="1:8" s="86" customFormat="1" ht="15.75" customHeight="1">
      <c r="A626" s="13">
        <f>IF(D626="","",SUBTOTAL(3,$D$9:D626))</f>
        <v>506</v>
      </c>
      <c r="B626" s="11" t="s">
        <v>599</v>
      </c>
      <c r="C626" s="11" t="s">
        <v>600</v>
      </c>
      <c r="D626" s="7" t="s">
        <v>602</v>
      </c>
      <c r="E626" s="19">
        <v>4380000</v>
      </c>
      <c r="F626" s="286"/>
      <c r="G626" s="67"/>
      <c r="H626" s="67"/>
    </row>
    <row r="627" spans="1:8" s="86" customFormat="1" ht="32.25" customHeight="1">
      <c r="A627" s="14">
        <v>11</v>
      </c>
      <c r="B627" s="287" t="s">
        <v>266</v>
      </c>
      <c r="C627" s="287"/>
      <c r="D627" s="287"/>
      <c r="E627" s="287"/>
      <c r="F627" s="286"/>
      <c r="G627" s="67"/>
      <c r="H627" s="84"/>
    </row>
    <row r="628" spans="1:8" s="86" customFormat="1" ht="15.75" customHeight="1">
      <c r="A628" s="13">
        <f>IF(D628="","",SUBTOTAL(3,$D$9:D628))</f>
        <v>507</v>
      </c>
      <c r="B628" s="11" t="s">
        <v>591</v>
      </c>
      <c r="C628" s="11" t="s">
        <v>600</v>
      </c>
      <c r="D628" s="7" t="s">
        <v>602</v>
      </c>
      <c r="E628" s="19">
        <v>286000</v>
      </c>
      <c r="F628" s="286"/>
      <c r="G628" s="67"/>
      <c r="H628" s="67"/>
    </row>
    <row r="629" spans="1:8" s="86" customFormat="1" ht="15" customHeight="1">
      <c r="A629" s="13">
        <f>IF(D629="","",SUBTOTAL(3,$D$9:D629))</f>
        <v>508</v>
      </c>
      <c r="B629" s="11" t="s">
        <v>592</v>
      </c>
      <c r="C629" s="11" t="s">
        <v>600</v>
      </c>
      <c r="D629" s="7" t="s">
        <v>602</v>
      </c>
      <c r="E629" s="19">
        <v>302000</v>
      </c>
      <c r="F629" s="286"/>
      <c r="G629" s="67"/>
      <c r="H629" s="67"/>
    </row>
    <row r="630" spans="1:8" s="86" customFormat="1" ht="15" customHeight="1">
      <c r="A630" s="13">
        <f>IF(D630="","",SUBTOTAL(3,$D$9:D630))</f>
        <v>509</v>
      </c>
      <c r="B630" s="11" t="s">
        <v>593</v>
      </c>
      <c r="C630" s="11" t="s">
        <v>600</v>
      </c>
      <c r="D630" s="7" t="s">
        <v>602</v>
      </c>
      <c r="E630" s="19">
        <v>510000</v>
      </c>
      <c r="F630" s="286"/>
      <c r="G630" s="67"/>
      <c r="H630" s="67"/>
    </row>
    <row r="631" spans="1:8" s="86" customFormat="1" ht="15.75">
      <c r="A631" s="13">
        <f>IF(D631="","",SUBTOTAL(3,$D$9:D631))</f>
        <v>510</v>
      </c>
      <c r="B631" s="11" t="s">
        <v>594</v>
      </c>
      <c r="C631" s="11" t="s">
        <v>600</v>
      </c>
      <c r="D631" s="7" t="s">
        <v>602</v>
      </c>
      <c r="E631" s="19">
        <v>813000</v>
      </c>
      <c r="F631" s="286"/>
      <c r="G631" s="67"/>
      <c r="H631" s="67"/>
    </row>
    <row r="632" spans="1:8" s="86" customFormat="1" ht="15.75">
      <c r="A632" s="13">
        <f>IF(D632="","",SUBTOTAL(3,$D$9:D632))</f>
        <v>511</v>
      </c>
      <c r="B632" s="11" t="s">
        <v>595</v>
      </c>
      <c r="C632" s="11" t="s">
        <v>600</v>
      </c>
      <c r="D632" s="7" t="s">
        <v>602</v>
      </c>
      <c r="E632" s="19">
        <v>1151000</v>
      </c>
      <c r="F632" s="286"/>
      <c r="G632" s="67"/>
      <c r="H632" s="67"/>
    </row>
    <row r="633" spans="1:8" s="86" customFormat="1" ht="15.75">
      <c r="A633" s="13">
        <f>IF(D633="","",SUBTOTAL(3,$D$9:D633))</f>
        <v>512</v>
      </c>
      <c r="B633" s="11" t="s">
        <v>596</v>
      </c>
      <c r="C633" s="11" t="s">
        <v>600</v>
      </c>
      <c r="D633" s="7" t="s">
        <v>602</v>
      </c>
      <c r="E633" s="19">
        <v>1535000</v>
      </c>
      <c r="F633" s="286"/>
      <c r="G633" s="67"/>
      <c r="H633" s="67"/>
    </row>
    <row r="634" spans="1:8" s="86" customFormat="1" ht="15.75">
      <c r="A634" s="13">
        <f>IF(D634="","",SUBTOTAL(3,$D$9:D634))</f>
        <v>513</v>
      </c>
      <c r="B634" s="11" t="s">
        <v>597</v>
      </c>
      <c r="C634" s="11" t="s">
        <v>600</v>
      </c>
      <c r="D634" s="7" t="s">
        <v>602</v>
      </c>
      <c r="E634" s="19">
        <v>2639000</v>
      </c>
      <c r="F634" s="286"/>
      <c r="G634" s="67"/>
      <c r="H634" s="67"/>
    </row>
    <row r="635" spans="1:8" s="86" customFormat="1" ht="15.75">
      <c r="A635" s="13">
        <f>IF(D635="","",SUBTOTAL(3,$D$9:D635))</f>
        <v>514</v>
      </c>
      <c r="B635" s="11" t="s">
        <v>598</v>
      </c>
      <c r="C635" s="11" t="s">
        <v>600</v>
      </c>
      <c r="D635" s="7" t="s">
        <v>602</v>
      </c>
      <c r="E635" s="19">
        <v>4020000</v>
      </c>
      <c r="F635" s="286"/>
      <c r="G635" s="67"/>
      <c r="H635" s="67"/>
    </row>
    <row r="636" spans="1:8" s="86" customFormat="1" ht="15.75">
      <c r="A636" s="13">
        <f>IF(D636="","",SUBTOTAL(3,$D$9:D636))</f>
        <v>515</v>
      </c>
      <c r="B636" s="11" t="s">
        <v>599</v>
      </c>
      <c r="C636" s="11" t="s">
        <v>600</v>
      </c>
      <c r="D636" s="7" t="s">
        <v>602</v>
      </c>
      <c r="E636" s="19">
        <v>5199000</v>
      </c>
      <c r="F636" s="286"/>
      <c r="G636" s="67"/>
      <c r="H636" s="67"/>
    </row>
    <row r="637" spans="1:11" s="86" customFormat="1" ht="15.75" customHeight="1">
      <c r="A637" s="81" t="s">
        <v>379</v>
      </c>
      <c r="B637" s="301" t="s">
        <v>51</v>
      </c>
      <c r="C637" s="301"/>
      <c r="D637" s="301"/>
      <c r="E637" s="301"/>
      <c r="F637" s="115"/>
      <c r="G637" s="67"/>
      <c r="H637" s="84"/>
      <c r="K637" s="101"/>
    </row>
    <row r="638" spans="1:8" s="86" customFormat="1" ht="15.75">
      <c r="A638" s="14">
        <v>1</v>
      </c>
      <c r="B638" s="15" t="s">
        <v>582</v>
      </c>
      <c r="C638" s="7"/>
      <c r="D638" s="7"/>
      <c r="E638" s="8"/>
      <c r="F638" s="286" t="s">
        <v>902</v>
      </c>
      <c r="G638" s="67"/>
      <c r="H638" s="84"/>
    </row>
    <row r="639" spans="1:8" s="86" customFormat="1" ht="15.75">
      <c r="A639" s="13">
        <f>IF(D639="","",SUBTOTAL(3,$D$9:D639))</f>
        <v>516</v>
      </c>
      <c r="B639" s="11" t="s">
        <v>530</v>
      </c>
      <c r="C639" s="7" t="s">
        <v>590</v>
      </c>
      <c r="D639" s="7" t="s">
        <v>404</v>
      </c>
      <c r="E639" s="19">
        <v>1095000</v>
      </c>
      <c r="F639" s="286"/>
      <c r="G639" s="67"/>
      <c r="H639" s="67"/>
    </row>
    <row r="640" spans="1:8" s="86" customFormat="1" ht="15.75">
      <c r="A640" s="13">
        <f>IF(D640="","",SUBTOTAL(3,$D$9:D640))</f>
        <v>517</v>
      </c>
      <c r="B640" s="11" t="s">
        <v>530</v>
      </c>
      <c r="C640" s="7" t="s">
        <v>685</v>
      </c>
      <c r="D640" s="7" t="s">
        <v>404</v>
      </c>
      <c r="E640" s="19">
        <v>1170000</v>
      </c>
      <c r="F640" s="286"/>
      <c r="G640" s="67"/>
      <c r="H640" s="67"/>
    </row>
    <row r="641" spans="1:8" s="86" customFormat="1" ht="15.75">
      <c r="A641" s="13">
        <f>IF(D641="","",SUBTOTAL(3,$D$9:D641))</f>
        <v>518</v>
      </c>
      <c r="B641" s="11" t="s">
        <v>530</v>
      </c>
      <c r="C641" s="7" t="s">
        <v>686</v>
      </c>
      <c r="D641" s="7" t="s">
        <v>404</v>
      </c>
      <c r="E641" s="19">
        <v>1260000</v>
      </c>
      <c r="F641" s="286"/>
      <c r="G641" s="67"/>
      <c r="H641" s="67"/>
    </row>
    <row r="642" spans="1:8" s="86" customFormat="1" ht="15.75">
      <c r="A642" s="13">
        <f>IF(D642="","",SUBTOTAL(3,$D$9:D642))</f>
        <v>519</v>
      </c>
      <c r="B642" s="11" t="s">
        <v>530</v>
      </c>
      <c r="C642" s="7" t="s">
        <v>687</v>
      </c>
      <c r="D642" s="7" t="s">
        <v>404</v>
      </c>
      <c r="E642" s="19">
        <v>1340000</v>
      </c>
      <c r="F642" s="286"/>
      <c r="G642" s="67"/>
      <c r="H642" s="67"/>
    </row>
    <row r="643" spans="1:8" s="86" customFormat="1" ht="15.75">
      <c r="A643" s="13">
        <f>IF(D643="","",SUBTOTAL(3,$D$9:D643))</f>
        <v>520</v>
      </c>
      <c r="B643" s="11" t="s">
        <v>530</v>
      </c>
      <c r="C643" s="7" t="s">
        <v>688</v>
      </c>
      <c r="D643" s="7" t="s">
        <v>404</v>
      </c>
      <c r="E643" s="19">
        <v>1440000</v>
      </c>
      <c r="F643" s="286"/>
      <c r="G643" s="67"/>
      <c r="H643" s="67"/>
    </row>
    <row r="644" spans="1:8" s="86" customFormat="1" ht="15.75">
      <c r="A644" s="14">
        <v>2</v>
      </c>
      <c r="B644" s="15" t="s">
        <v>492</v>
      </c>
      <c r="C644" s="7"/>
      <c r="D644" s="7"/>
      <c r="E644" s="8"/>
      <c r="F644" s="286"/>
      <c r="G644" s="67"/>
      <c r="H644" s="84"/>
    </row>
    <row r="645" spans="1:8" s="86" customFormat="1" ht="15.75">
      <c r="A645" s="13">
        <f>IF(D645="","",SUBTOTAL(3,$D$9:D645))</f>
        <v>521</v>
      </c>
      <c r="B645" s="11" t="s">
        <v>493</v>
      </c>
      <c r="C645" s="7"/>
      <c r="D645" s="7" t="s">
        <v>404</v>
      </c>
      <c r="E645" s="19">
        <v>80000</v>
      </c>
      <c r="F645" s="286"/>
      <c r="G645" s="67"/>
      <c r="H645" s="67"/>
    </row>
    <row r="646" spans="1:8" s="86" customFormat="1" ht="24" customHeight="1">
      <c r="A646" s="13">
        <f>IF(D646="","",SUBTOTAL(3,$D$9:D646))</f>
        <v>522</v>
      </c>
      <c r="B646" s="289" t="s">
        <v>1409</v>
      </c>
      <c r="C646" s="289"/>
      <c r="D646" s="7" t="s">
        <v>404</v>
      </c>
      <c r="E646" s="19">
        <v>20000</v>
      </c>
      <c r="F646" s="286"/>
      <c r="G646" s="67"/>
      <c r="H646" s="67"/>
    </row>
    <row r="647" spans="1:8" s="86" customFormat="1" ht="15.75">
      <c r="A647" s="13">
        <f>IF(D647="","",SUBTOTAL(3,$D$9:D647))</f>
        <v>523</v>
      </c>
      <c r="B647" s="11" t="s">
        <v>229</v>
      </c>
      <c r="C647" s="11"/>
      <c r="D647" s="7" t="s">
        <v>404</v>
      </c>
      <c r="E647" s="19">
        <v>80000</v>
      </c>
      <c r="F647" s="286"/>
      <c r="G647" s="67"/>
      <c r="H647" s="67"/>
    </row>
    <row r="648" spans="1:10" s="92" customFormat="1" ht="15.75">
      <c r="A648" s="138" t="s">
        <v>534</v>
      </c>
      <c r="B648" s="285" t="s">
        <v>388</v>
      </c>
      <c r="C648" s="285"/>
      <c r="D648" s="285"/>
      <c r="E648" s="285"/>
      <c r="F648" s="285"/>
      <c r="G648" s="85"/>
      <c r="H648" s="100"/>
      <c r="J648" s="142"/>
    </row>
    <row r="649" spans="1:11" s="92" customFormat="1" ht="15.75">
      <c r="A649" s="81" t="s">
        <v>375</v>
      </c>
      <c r="B649" s="189" t="s">
        <v>532</v>
      </c>
      <c r="C649" s="114"/>
      <c r="D649" s="108"/>
      <c r="E649" s="110"/>
      <c r="F649" s="178"/>
      <c r="G649" s="85"/>
      <c r="H649" s="100"/>
      <c r="K649" s="103"/>
    </row>
    <row r="650" spans="1:11" s="92" customFormat="1" ht="15.75">
      <c r="A650" s="81">
        <v>1</v>
      </c>
      <c r="B650" s="177" t="s">
        <v>1373</v>
      </c>
      <c r="C650" s="81"/>
      <c r="D650" s="108"/>
      <c r="E650" s="110"/>
      <c r="F650" s="178"/>
      <c r="G650" s="85"/>
      <c r="H650" s="100"/>
      <c r="K650" s="103"/>
    </row>
    <row r="651" spans="1:8" s="86" customFormat="1" ht="24">
      <c r="A651" s="13"/>
      <c r="B651" s="171" t="s">
        <v>1192</v>
      </c>
      <c r="C651" s="7"/>
      <c r="D651" s="7"/>
      <c r="E651" s="19"/>
      <c r="F651" s="286" t="s">
        <v>1270</v>
      </c>
      <c r="G651" s="67"/>
      <c r="H651" s="67"/>
    </row>
    <row r="652" spans="1:8" s="86" customFormat="1" ht="15.75">
      <c r="A652" s="13">
        <f>IF(D652="","",SUBTOTAL(3,$D$9:D652))</f>
        <v>524</v>
      </c>
      <c r="B652" s="172" t="s">
        <v>1193</v>
      </c>
      <c r="C652" s="7"/>
      <c r="D652" s="7" t="s">
        <v>816</v>
      </c>
      <c r="E652" s="19">
        <v>203500</v>
      </c>
      <c r="F652" s="286"/>
      <c r="G652" s="67"/>
      <c r="H652" s="67"/>
    </row>
    <row r="653" spans="1:8" s="86" customFormat="1" ht="15.75">
      <c r="A653" s="13">
        <f>IF(D653="","",SUBTOTAL(3,$D$9:D653))</f>
        <v>525</v>
      </c>
      <c r="B653" s="172" t="s">
        <v>1194</v>
      </c>
      <c r="C653" s="7"/>
      <c r="D653" s="7" t="s">
        <v>816</v>
      </c>
      <c r="E653" s="19">
        <v>267300</v>
      </c>
      <c r="F653" s="286"/>
      <c r="G653" s="67"/>
      <c r="H653" s="67"/>
    </row>
    <row r="654" spans="1:8" s="86" customFormat="1" ht="24">
      <c r="A654" s="13">
        <f>IF(D654="","",SUBTOTAL(3,$D$9:D654))</f>
        <v>526</v>
      </c>
      <c r="B654" s="172" t="s">
        <v>1195</v>
      </c>
      <c r="C654" s="7"/>
      <c r="D654" s="7" t="s">
        <v>1196</v>
      </c>
      <c r="E654" s="19">
        <v>239800</v>
      </c>
      <c r="F654" s="286"/>
      <c r="G654" s="67"/>
      <c r="H654" s="67"/>
    </row>
    <row r="655" spans="1:8" s="86" customFormat="1" ht="24">
      <c r="A655" s="13">
        <f>IF(D655="","",SUBTOTAL(3,$D$9:D655))</f>
        <v>527</v>
      </c>
      <c r="B655" s="172" t="s">
        <v>1197</v>
      </c>
      <c r="C655" s="7"/>
      <c r="D655" s="7" t="s">
        <v>1196</v>
      </c>
      <c r="E655" s="19">
        <v>321200</v>
      </c>
      <c r="F655" s="286"/>
      <c r="G655" s="67"/>
      <c r="H655" s="67"/>
    </row>
    <row r="656" spans="1:8" s="86" customFormat="1" ht="24">
      <c r="A656" s="13">
        <f>IF(D656="","",SUBTOTAL(3,$D$9:D656))</f>
        <v>528</v>
      </c>
      <c r="B656" s="172" t="s">
        <v>1198</v>
      </c>
      <c r="C656" s="7"/>
      <c r="D656" s="7" t="s">
        <v>1196</v>
      </c>
      <c r="E656" s="19">
        <v>1406900</v>
      </c>
      <c r="F656" s="286"/>
      <c r="G656" s="67"/>
      <c r="H656" s="67"/>
    </row>
    <row r="657" spans="1:8" s="86" customFormat="1" ht="24">
      <c r="A657" s="13">
        <f>IF(D657="","",SUBTOTAL(3,$D$9:D657))</f>
        <v>529</v>
      </c>
      <c r="B657" s="172" t="s">
        <v>1199</v>
      </c>
      <c r="C657" s="7"/>
      <c r="D657" s="7" t="s">
        <v>1196</v>
      </c>
      <c r="E657" s="19">
        <v>979000</v>
      </c>
      <c r="F657" s="286"/>
      <c r="G657" s="67"/>
      <c r="H657" s="67"/>
    </row>
    <row r="658" spans="1:8" s="86" customFormat="1" ht="24">
      <c r="A658" s="13">
        <f>IF(D658="","",SUBTOTAL(3,$D$9:D658))</f>
        <v>530</v>
      </c>
      <c r="B658" s="172" t="s">
        <v>1200</v>
      </c>
      <c r="C658" s="7"/>
      <c r="D658" s="7" t="s">
        <v>1196</v>
      </c>
      <c r="E658" s="19">
        <v>267300</v>
      </c>
      <c r="F658" s="286"/>
      <c r="G658" s="67"/>
      <c r="H658" s="67"/>
    </row>
    <row r="659" spans="1:8" s="86" customFormat="1" ht="24">
      <c r="A659" s="13">
        <f>IF(D659="","",SUBTOTAL(3,$D$9:D659))</f>
        <v>531</v>
      </c>
      <c r="B659" s="172" t="s">
        <v>1201</v>
      </c>
      <c r="C659" s="7"/>
      <c r="D659" s="7" t="s">
        <v>1196</v>
      </c>
      <c r="E659" s="19">
        <v>341000</v>
      </c>
      <c r="F659" s="286"/>
      <c r="G659" s="67"/>
      <c r="H659" s="67"/>
    </row>
    <row r="660" spans="1:8" s="86" customFormat="1" ht="24">
      <c r="A660" s="13">
        <f>IF(D660="","",SUBTOTAL(3,$D$9:D660))</f>
        <v>532</v>
      </c>
      <c r="B660" s="172" t="s">
        <v>1202</v>
      </c>
      <c r="C660" s="7"/>
      <c r="D660" s="7" t="s">
        <v>1196</v>
      </c>
      <c r="E660" s="19">
        <v>638000</v>
      </c>
      <c r="F660" s="286"/>
      <c r="G660" s="67"/>
      <c r="H660" s="67"/>
    </row>
    <row r="661" spans="1:8" s="86" customFormat="1" ht="15.75">
      <c r="A661" s="13"/>
      <c r="B661" s="171" t="s">
        <v>1203</v>
      </c>
      <c r="C661" s="7"/>
      <c r="D661" s="7"/>
      <c r="E661" s="19"/>
      <c r="F661" s="286"/>
      <c r="G661" s="67"/>
      <c r="H661" s="67"/>
    </row>
    <row r="662" spans="1:8" s="86" customFormat="1" ht="15.75">
      <c r="A662" s="13">
        <f>IF(D662="","",SUBTOTAL(3,$D$9:D662))</f>
        <v>533</v>
      </c>
      <c r="B662" s="172" t="s">
        <v>1204</v>
      </c>
      <c r="C662" s="7"/>
      <c r="D662" s="7" t="s">
        <v>1196</v>
      </c>
      <c r="E662" s="19">
        <v>220000</v>
      </c>
      <c r="F662" s="286"/>
      <c r="G662" s="67"/>
      <c r="H662" s="67"/>
    </row>
    <row r="663" spans="1:8" s="86" customFormat="1" ht="15.75">
      <c r="A663" s="13">
        <f>IF(D663="","",SUBTOTAL(3,$D$9:D663))</f>
        <v>534</v>
      </c>
      <c r="B663" s="172" t="s">
        <v>1205</v>
      </c>
      <c r="C663" s="7"/>
      <c r="D663" s="7" t="s">
        <v>1196</v>
      </c>
      <c r="E663" s="19">
        <v>275000</v>
      </c>
      <c r="F663" s="286"/>
      <c r="G663" s="67"/>
      <c r="H663" s="67"/>
    </row>
    <row r="664" spans="1:8" s="86" customFormat="1" ht="15.75">
      <c r="A664" s="13">
        <f>IF(D664="","",SUBTOTAL(3,$D$9:D664))</f>
        <v>535</v>
      </c>
      <c r="B664" s="172" t="s">
        <v>1206</v>
      </c>
      <c r="C664" s="7"/>
      <c r="D664" s="7" t="s">
        <v>1196</v>
      </c>
      <c r="E664" s="19">
        <v>1316700</v>
      </c>
      <c r="F664" s="286"/>
      <c r="G664" s="67"/>
      <c r="H664" s="67"/>
    </row>
    <row r="665" spans="1:8" s="86" customFormat="1" ht="15.75">
      <c r="A665" s="13">
        <f>IF(D665="","",SUBTOTAL(3,$D$9:D665))</f>
        <v>536</v>
      </c>
      <c r="B665" s="172" t="s">
        <v>1207</v>
      </c>
      <c r="C665" s="7"/>
      <c r="D665" s="7" t="s">
        <v>1196</v>
      </c>
      <c r="E665" s="19">
        <v>2029500</v>
      </c>
      <c r="F665" s="286"/>
      <c r="G665" s="67"/>
      <c r="H665" s="67"/>
    </row>
    <row r="666" spans="1:8" s="86" customFormat="1" ht="15.75">
      <c r="A666" s="13">
        <f>IF(D666="","",SUBTOTAL(3,$D$9:D666))</f>
        <v>537</v>
      </c>
      <c r="B666" s="172" t="s">
        <v>1208</v>
      </c>
      <c r="C666" s="7"/>
      <c r="D666" s="7" t="s">
        <v>1196</v>
      </c>
      <c r="E666" s="19">
        <v>3500200</v>
      </c>
      <c r="F666" s="286"/>
      <c r="G666" s="67"/>
      <c r="H666" s="67"/>
    </row>
    <row r="667" spans="1:8" s="86" customFormat="1" ht="15.75">
      <c r="A667" s="13">
        <f>IF(D667="","",SUBTOTAL(3,$D$9:D667))</f>
        <v>538</v>
      </c>
      <c r="B667" s="172" t="s">
        <v>1209</v>
      </c>
      <c r="C667" s="7"/>
      <c r="D667" s="7" t="s">
        <v>1196</v>
      </c>
      <c r="E667" s="19">
        <v>3500000</v>
      </c>
      <c r="F667" s="286"/>
      <c r="G667" s="67"/>
      <c r="H667" s="67"/>
    </row>
    <row r="668" spans="1:8" s="86" customFormat="1" ht="15.75">
      <c r="A668" s="13">
        <f>IF(D668="","",SUBTOTAL(3,$D$9:D668))</f>
        <v>539</v>
      </c>
      <c r="B668" s="172" t="s">
        <v>1210</v>
      </c>
      <c r="C668" s="7"/>
      <c r="D668" s="7" t="s">
        <v>1196</v>
      </c>
      <c r="E668" s="19">
        <v>2092200</v>
      </c>
      <c r="F668" s="286"/>
      <c r="G668" s="67"/>
      <c r="H668" s="67"/>
    </row>
    <row r="669" spans="1:8" s="86" customFormat="1" ht="15.75">
      <c r="A669" s="13">
        <f>IF(D669="","",SUBTOTAL(3,$D$9:D669))</f>
        <v>540</v>
      </c>
      <c r="B669" s="172" t="s">
        <v>1211</v>
      </c>
      <c r="C669" s="7"/>
      <c r="D669" s="7" t="s">
        <v>1196</v>
      </c>
      <c r="E669" s="19">
        <v>2092200</v>
      </c>
      <c r="F669" s="286"/>
      <c r="G669" s="67"/>
      <c r="H669" s="67"/>
    </row>
    <row r="670" spans="1:8" s="86" customFormat="1" ht="15.75">
      <c r="A670" s="13"/>
      <c r="B670" s="171" t="s">
        <v>1212</v>
      </c>
      <c r="C670" s="7"/>
      <c r="D670" s="7"/>
      <c r="E670" s="19"/>
      <c r="F670" s="286"/>
      <c r="G670" s="67"/>
      <c r="H670" s="67"/>
    </row>
    <row r="671" spans="1:8" s="86" customFormat="1" ht="15.75">
      <c r="A671" s="13">
        <f>IF(D671="","",SUBTOTAL(3,$D$9:D671))</f>
        <v>541</v>
      </c>
      <c r="B671" s="172" t="s">
        <v>1213</v>
      </c>
      <c r="C671" s="7"/>
      <c r="D671" s="7" t="s">
        <v>816</v>
      </c>
      <c r="E671" s="19">
        <v>97900</v>
      </c>
      <c r="F671" s="286"/>
      <c r="G671" s="67"/>
      <c r="H671" s="67"/>
    </row>
    <row r="672" spans="1:8" s="86" customFormat="1" ht="15.75">
      <c r="A672" s="13">
        <f>IF(D672="","",SUBTOTAL(3,$D$9:D672))</f>
        <v>542</v>
      </c>
      <c r="B672" s="172" t="s">
        <v>1214</v>
      </c>
      <c r="C672" s="7"/>
      <c r="D672" s="7" t="s">
        <v>816</v>
      </c>
      <c r="E672" s="19">
        <v>101200</v>
      </c>
      <c r="F672" s="286"/>
      <c r="G672" s="67"/>
      <c r="H672" s="67"/>
    </row>
    <row r="673" spans="1:8" s="86" customFormat="1" ht="15.75">
      <c r="A673" s="13">
        <f>IF(D673="","",SUBTOTAL(3,$D$9:D673))</f>
        <v>543</v>
      </c>
      <c r="B673" s="172" t="s">
        <v>1215</v>
      </c>
      <c r="C673" s="7"/>
      <c r="D673" s="7" t="s">
        <v>816</v>
      </c>
      <c r="E673" s="19">
        <v>118800</v>
      </c>
      <c r="F673" s="286"/>
      <c r="G673" s="67"/>
      <c r="H673" s="67"/>
    </row>
    <row r="674" spans="1:8" s="86" customFormat="1" ht="24">
      <c r="A674" s="13">
        <f>IF(D674="","",SUBTOTAL(3,$D$9:D674))</f>
        <v>544</v>
      </c>
      <c r="B674" s="172" t="s">
        <v>1216</v>
      </c>
      <c r="C674" s="7"/>
      <c r="D674" s="7" t="s">
        <v>816</v>
      </c>
      <c r="E674" s="19">
        <v>144100</v>
      </c>
      <c r="F674" s="286"/>
      <c r="G674" s="67"/>
      <c r="H674" s="67"/>
    </row>
    <row r="675" spans="1:8" s="86" customFormat="1" ht="24">
      <c r="A675" s="13">
        <f>IF(D675="","",SUBTOTAL(3,$D$9:D675))</f>
        <v>545</v>
      </c>
      <c r="B675" s="172" t="s">
        <v>1217</v>
      </c>
      <c r="C675" s="7"/>
      <c r="D675" s="7" t="s">
        <v>816</v>
      </c>
      <c r="E675" s="19">
        <v>162800</v>
      </c>
      <c r="F675" s="286"/>
      <c r="G675" s="67"/>
      <c r="H675" s="67"/>
    </row>
    <row r="676" spans="1:8" s="86" customFormat="1" ht="24">
      <c r="A676" s="13">
        <f>IF(D676="","",SUBTOTAL(3,$D$9:D676))</f>
        <v>546</v>
      </c>
      <c r="B676" s="172" t="s">
        <v>1218</v>
      </c>
      <c r="C676" s="7"/>
      <c r="D676" s="7" t="s">
        <v>816</v>
      </c>
      <c r="E676" s="19">
        <v>455400</v>
      </c>
      <c r="F676" s="286"/>
      <c r="G676" s="67"/>
      <c r="H676" s="67"/>
    </row>
    <row r="677" spans="1:8" s="86" customFormat="1" ht="24">
      <c r="A677" s="13">
        <f>IF(D677="","",SUBTOTAL(3,$D$9:D677))</f>
        <v>547</v>
      </c>
      <c r="B677" s="172" t="s">
        <v>1219</v>
      </c>
      <c r="C677" s="7"/>
      <c r="D677" s="7" t="s">
        <v>816</v>
      </c>
      <c r="E677" s="19">
        <v>726000</v>
      </c>
      <c r="F677" s="286"/>
      <c r="G677" s="67"/>
      <c r="H677" s="67"/>
    </row>
    <row r="678" spans="1:8" s="86" customFormat="1" ht="15.75">
      <c r="A678" s="13"/>
      <c r="B678" s="171" t="s">
        <v>1220</v>
      </c>
      <c r="C678" s="7"/>
      <c r="D678" s="7"/>
      <c r="E678" s="19"/>
      <c r="F678" s="286"/>
      <c r="G678" s="67"/>
      <c r="H678" s="67"/>
    </row>
    <row r="679" spans="1:8" s="86" customFormat="1" ht="24">
      <c r="A679" s="13">
        <f>IF(D679="","",SUBTOTAL(3,$D$9:D679))</f>
        <v>548</v>
      </c>
      <c r="B679" s="172" t="s">
        <v>1221</v>
      </c>
      <c r="C679" s="7"/>
      <c r="D679" s="7" t="s">
        <v>816</v>
      </c>
      <c r="E679" s="19">
        <v>258500</v>
      </c>
      <c r="F679" s="286"/>
      <c r="G679" s="67"/>
      <c r="H679" s="67"/>
    </row>
    <row r="680" spans="1:8" s="86" customFormat="1" ht="24">
      <c r="A680" s="13">
        <f>IF(D680="","",SUBTOTAL(3,$D$9:D680))</f>
        <v>549</v>
      </c>
      <c r="B680" s="172" t="s">
        <v>1222</v>
      </c>
      <c r="C680" s="7"/>
      <c r="D680" s="7" t="s">
        <v>816</v>
      </c>
      <c r="E680" s="19">
        <v>631400</v>
      </c>
      <c r="F680" s="286"/>
      <c r="G680" s="67"/>
      <c r="H680" s="67"/>
    </row>
    <row r="681" spans="1:8" s="86" customFormat="1" ht="15.75">
      <c r="A681" s="13">
        <f>IF(D681="","",SUBTOTAL(3,$D$9:D681))</f>
        <v>550</v>
      </c>
      <c r="B681" s="172" t="s">
        <v>1223</v>
      </c>
      <c r="C681" s="7"/>
      <c r="D681" s="7" t="s">
        <v>816</v>
      </c>
      <c r="E681" s="19">
        <v>757900</v>
      </c>
      <c r="F681" s="286"/>
      <c r="G681" s="67"/>
      <c r="H681" s="67"/>
    </row>
    <row r="682" spans="1:8" s="86" customFormat="1" ht="24">
      <c r="A682" s="13">
        <f>IF(D682="","",SUBTOTAL(3,$D$9:D682))</f>
        <v>551</v>
      </c>
      <c r="B682" s="172" t="s">
        <v>1224</v>
      </c>
      <c r="C682" s="7"/>
      <c r="D682" s="7" t="s">
        <v>816</v>
      </c>
      <c r="E682" s="19">
        <v>198000</v>
      </c>
      <c r="F682" s="286"/>
      <c r="G682" s="67"/>
      <c r="H682" s="67"/>
    </row>
    <row r="683" spans="1:8" s="86" customFormat="1" ht="24">
      <c r="A683" s="13">
        <f>IF(D683="","",SUBTOTAL(3,$D$9:D683))</f>
        <v>552</v>
      </c>
      <c r="B683" s="172" t="s">
        <v>1225</v>
      </c>
      <c r="C683" s="7"/>
      <c r="D683" s="7" t="s">
        <v>816</v>
      </c>
      <c r="E683" s="19">
        <v>267300</v>
      </c>
      <c r="F683" s="286"/>
      <c r="G683" s="67"/>
      <c r="H683" s="67"/>
    </row>
    <row r="684" spans="1:8" s="86" customFormat="1" ht="24">
      <c r="A684" s="13"/>
      <c r="B684" s="171" t="s">
        <v>1226</v>
      </c>
      <c r="C684" s="7"/>
      <c r="D684" s="7"/>
      <c r="E684" s="19"/>
      <c r="F684" s="286"/>
      <c r="G684" s="67"/>
      <c r="H684" s="67"/>
    </row>
    <row r="685" spans="1:8" s="86" customFormat="1" ht="24">
      <c r="A685" s="13">
        <f>IF(D685="","",SUBTOTAL(3,$D$9:D685))</f>
        <v>553</v>
      </c>
      <c r="B685" s="172" t="s">
        <v>1227</v>
      </c>
      <c r="C685" s="7"/>
      <c r="D685" s="7" t="s">
        <v>816</v>
      </c>
      <c r="E685" s="19">
        <v>66000</v>
      </c>
      <c r="F685" s="286"/>
      <c r="G685" s="67"/>
      <c r="H685" s="67"/>
    </row>
    <row r="686" spans="1:8" s="86" customFormat="1" ht="24">
      <c r="A686" s="13">
        <f>IF(D686="","",SUBTOTAL(3,$D$9:D686))</f>
        <v>554</v>
      </c>
      <c r="B686" s="172" t="s">
        <v>1228</v>
      </c>
      <c r="C686" s="7"/>
      <c r="D686" s="7" t="s">
        <v>816</v>
      </c>
      <c r="E686" s="19">
        <v>117700</v>
      </c>
      <c r="F686" s="286"/>
      <c r="G686" s="67"/>
      <c r="H686" s="67"/>
    </row>
    <row r="687" spans="1:8" s="86" customFormat="1" ht="24">
      <c r="A687" s="13">
        <f>IF(D687="","",SUBTOTAL(3,$D$9:D687))</f>
        <v>555</v>
      </c>
      <c r="B687" s="172" t="s">
        <v>1229</v>
      </c>
      <c r="C687" s="7"/>
      <c r="D687" s="7" t="s">
        <v>816</v>
      </c>
      <c r="E687" s="19">
        <v>132000</v>
      </c>
      <c r="F687" s="286"/>
      <c r="G687" s="67"/>
      <c r="H687" s="67"/>
    </row>
    <row r="688" spans="1:8" s="86" customFormat="1" ht="24">
      <c r="A688" s="13"/>
      <c r="B688" s="171" t="s">
        <v>1230</v>
      </c>
      <c r="C688" s="7"/>
      <c r="D688" s="7"/>
      <c r="E688" s="19"/>
      <c r="F688" s="286"/>
      <c r="G688" s="67"/>
      <c r="H688" s="67"/>
    </row>
    <row r="689" spans="1:8" s="86" customFormat="1" ht="24">
      <c r="A689" s="13">
        <f>IF(D689="","",SUBTOTAL(3,$D$9:D689))</f>
        <v>556</v>
      </c>
      <c r="B689" s="172" t="s">
        <v>1231</v>
      </c>
      <c r="C689" s="7"/>
      <c r="D689" s="7" t="s">
        <v>816</v>
      </c>
      <c r="E689" s="19">
        <v>451000</v>
      </c>
      <c r="F689" s="286"/>
      <c r="G689" s="67"/>
      <c r="H689" s="67"/>
    </row>
    <row r="690" spans="1:8" s="86" customFormat="1" ht="24">
      <c r="A690" s="13">
        <f>IF(D690="","",SUBTOTAL(3,$D$9:D690))</f>
        <v>557</v>
      </c>
      <c r="B690" s="172" t="s">
        <v>1232</v>
      </c>
      <c r="C690" s="7"/>
      <c r="D690" s="7" t="s">
        <v>816</v>
      </c>
      <c r="E690" s="19">
        <v>447700</v>
      </c>
      <c r="F690" s="286"/>
      <c r="G690" s="67"/>
      <c r="H690" s="67"/>
    </row>
    <row r="691" spans="1:8" s="86" customFormat="1" ht="24">
      <c r="A691" s="13">
        <f>IF(D691="","",SUBTOTAL(3,$D$9:D691))</f>
        <v>558</v>
      </c>
      <c r="B691" s="172" t="s">
        <v>1233</v>
      </c>
      <c r="C691" s="7"/>
      <c r="D691" s="7" t="s">
        <v>816</v>
      </c>
      <c r="E691" s="19">
        <v>479600</v>
      </c>
      <c r="F691" s="286"/>
      <c r="G691" s="67"/>
      <c r="H691" s="67"/>
    </row>
    <row r="692" spans="1:8" s="86" customFormat="1" ht="15.75">
      <c r="A692" s="13"/>
      <c r="B692" s="171" t="s">
        <v>1234</v>
      </c>
      <c r="C692" s="7"/>
      <c r="D692" s="7"/>
      <c r="E692" s="19"/>
      <c r="F692" s="286"/>
      <c r="G692" s="67"/>
      <c r="H692" s="67"/>
    </row>
    <row r="693" spans="1:8" s="86" customFormat="1" ht="15.75">
      <c r="A693" s="13">
        <f>IF(D693="","",SUBTOTAL(3,$D$9:D693))</f>
        <v>559</v>
      </c>
      <c r="B693" s="172" t="s">
        <v>1235</v>
      </c>
      <c r="C693" s="7"/>
      <c r="D693" s="7" t="s">
        <v>816</v>
      </c>
      <c r="E693" s="19">
        <v>4690400</v>
      </c>
      <c r="F693" s="286"/>
      <c r="G693" s="67"/>
      <c r="H693" s="67"/>
    </row>
    <row r="694" spans="1:8" s="86" customFormat="1" ht="15.75">
      <c r="A694" s="13"/>
      <c r="B694" s="171" t="s">
        <v>1236</v>
      </c>
      <c r="C694" s="7"/>
      <c r="D694" s="7"/>
      <c r="E694" s="19"/>
      <c r="F694" s="286"/>
      <c r="G694" s="67"/>
      <c r="H694" s="67"/>
    </row>
    <row r="695" spans="1:8" s="86" customFormat="1" ht="24">
      <c r="A695" s="13">
        <f>IF(D695="","",SUBTOTAL(3,$D$9:D695))</f>
        <v>560</v>
      </c>
      <c r="B695" s="172" t="s">
        <v>1237</v>
      </c>
      <c r="C695" s="7"/>
      <c r="D695" s="7" t="s">
        <v>816</v>
      </c>
      <c r="E695" s="19">
        <v>12100</v>
      </c>
      <c r="F695" s="286"/>
      <c r="G695" s="67"/>
      <c r="H695" s="67"/>
    </row>
    <row r="696" spans="1:8" s="86" customFormat="1" ht="24">
      <c r="A696" s="13">
        <f>IF(D696="","",SUBTOTAL(3,$D$9:D696))</f>
        <v>561</v>
      </c>
      <c r="B696" s="172" t="s">
        <v>1238</v>
      </c>
      <c r="C696" s="7"/>
      <c r="D696" s="7" t="s">
        <v>816</v>
      </c>
      <c r="E696" s="19">
        <v>16500</v>
      </c>
      <c r="F696" s="286"/>
      <c r="G696" s="67"/>
      <c r="H696" s="67"/>
    </row>
    <row r="697" spans="1:8" s="86" customFormat="1" ht="15.75">
      <c r="A697" s="13">
        <f>IF(D697="","",SUBTOTAL(3,$D$9:D697))</f>
        <v>562</v>
      </c>
      <c r="B697" s="172" t="s">
        <v>1239</v>
      </c>
      <c r="C697" s="7"/>
      <c r="D697" s="7" t="s">
        <v>816</v>
      </c>
      <c r="E697" s="19">
        <v>18700</v>
      </c>
      <c r="F697" s="286"/>
      <c r="G697" s="67"/>
      <c r="H697" s="67"/>
    </row>
    <row r="698" spans="1:8" s="86" customFormat="1" ht="15.75">
      <c r="A698" s="13">
        <f>IF(D698="","",SUBTOTAL(3,$D$9:D698))</f>
        <v>563</v>
      </c>
      <c r="B698" s="172" t="s">
        <v>1240</v>
      </c>
      <c r="C698" s="7"/>
      <c r="D698" s="7" t="s">
        <v>816</v>
      </c>
      <c r="E698" s="19">
        <v>19800</v>
      </c>
      <c r="F698" s="286"/>
      <c r="G698" s="67"/>
      <c r="H698" s="67"/>
    </row>
    <row r="699" spans="1:8" s="86" customFormat="1" ht="24">
      <c r="A699" s="13"/>
      <c r="B699" s="171" t="s">
        <v>1241</v>
      </c>
      <c r="C699" s="7"/>
      <c r="D699" s="7"/>
      <c r="E699" s="19"/>
      <c r="F699" s="286"/>
      <c r="G699" s="67"/>
      <c r="H699" s="67"/>
    </row>
    <row r="700" spans="1:8" s="86" customFormat="1" ht="24">
      <c r="A700" s="13">
        <f>IF(D700="","",SUBTOTAL(3,$D$9:D700))</f>
        <v>564</v>
      </c>
      <c r="B700" s="172" t="s">
        <v>1242</v>
      </c>
      <c r="C700" s="7"/>
      <c r="D700" s="7" t="s">
        <v>1196</v>
      </c>
      <c r="E700" s="19">
        <v>128700</v>
      </c>
      <c r="F700" s="286"/>
      <c r="G700" s="67"/>
      <c r="H700" s="67"/>
    </row>
    <row r="701" spans="1:8" s="86" customFormat="1" ht="24">
      <c r="A701" s="13">
        <f>IF(D701="","",SUBTOTAL(3,$D$9:D701))</f>
        <v>565</v>
      </c>
      <c r="B701" s="172" t="s">
        <v>1243</v>
      </c>
      <c r="C701" s="7"/>
      <c r="D701" s="7" t="s">
        <v>1196</v>
      </c>
      <c r="E701" s="19">
        <v>146300</v>
      </c>
      <c r="F701" s="286"/>
      <c r="G701" s="67"/>
      <c r="H701" s="67"/>
    </row>
    <row r="702" spans="1:8" s="86" customFormat="1" ht="15.75">
      <c r="A702" s="13"/>
      <c r="B702" s="171" t="s">
        <v>1244</v>
      </c>
      <c r="C702" s="7"/>
      <c r="D702" s="7"/>
      <c r="E702" s="19"/>
      <c r="F702" s="286"/>
      <c r="G702" s="67"/>
      <c r="H702" s="67"/>
    </row>
    <row r="703" spans="1:8" s="86" customFormat="1" ht="24">
      <c r="A703" s="13">
        <f>IF(D703="","",SUBTOTAL(3,$D$9:D703))</f>
        <v>566</v>
      </c>
      <c r="B703" s="172" t="s">
        <v>1245</v>
      </c>
      <c r="C703" s="7"/>
      <c r="D703" s="7" t="s">
        <v>816</v>
      </c>
      <c r="E703" s="19">
        <v>34100</v>
      </c>
      <c r="F703" s="286"/>
      <c r="G703" s="67"/>
      <c r="H703" s="67"/>
    </row>
    <row r="704" spans="1:8" s="86" customFormat="1" ht="24">
      <c r="A704" s="13">
        <f>IF(D704="","",SUBTOTAL(3,$D$9:D704))</f>
        <v>567</v>
      </c>
      <c r="B704" s="172" t="s">
        <v>1246</v>
      </c>
      <c r="C704" s="7"/>
      <c r="D704" s="7" t="s">
        <v>816</v>
      </c>
      <c r="E704" s="19">
        <v>40700</v>
      </c>
      <c r="F704" s="286"/>
      <c r="G704" s="67"/>
      <c r="H704" s="67"/>
    </row>
    <row r="705" spans="1:8" s="86" customFormat="1" ht="24">
      <c r="A705" s="13">
        <f>IF(D705="","",SUBTOTAL(3,$D$9:D705))</f>
        <v>568</v>
      </c>
      <c r="B705" s="172" t="s">
        <v>1247</v>
      </c>
      <c r="C705" s="7"/>
      <c r="D705" s="7" t="s">
        <v>816</v>
      </c>
      <c r="E705" s="19">
        <v>45100</v>
      </c>
      <c r="F705" s="286"/>
      <c r="G705" s="67"/>
      <c r="H705" s="67"/>
    </row>
    <row r="706" spans="1:8" s="86" customFormat="1" ht="24">
      <c r="A706" s="13">
        <f>IF(D706="","",SUBTOTAL(3,$D$9:D706))</f>
        <v>569</v>
      </c>
      <c r="B706" s="172" t="s">
        <v>1248</v>
      </c>
      <c r="C706" s="7"/>
      <c r="D706" s="7" t="s">
        <v>816</v>
      </c>
      <c r="E706" s="19">
        <v>50600</v>
      </c>
      <c r="F706" s="286"/>
      <c r="G706" s="67"/>
      <c r="H706" s="67"/>
    </row>
    <row r="707" spans="1:8" s="86" customFormat="1" ht="24">
      <c r="A707" s="13">
        <f>IF(D707="","",SUBTOTAL(3,$D$9:D707))</f>
        <v>570</v>
      </c>
      <c r="B707" s="172" t="s">
        <v>1267</v>
      </c>
      <c r="C707" s="7"/>
      <c r="D707" s="7" t="s">
        <v>816</v>
      </c>
      <c r="E707" s="19">
        <v>135300</v>
      </c>
      <c r="F707" s="286"/>
      <c r="G707" s="67"/>
      <c r="H707" s="67"/>
    </row>
    <row r="708" spans="1:8" s="86" customFormat="1" ht="24">
      <c r="A708" s="13">
        <f>IF(D708="","",SUBTOTAL(3,$D$9:D708))</f>
        <v>571</v>
      </c>
      <c r="B708" s="172" t="s">
        <v>1268</v>
      </c>
      <c r="C708" s="7"/>
      <c r="D708" s="7" t="s">
        <v>816</v>
      </c>
      <c r="E708" s="19">
        <v>157300</v>
      </c>
      <c r="F708" s="286"/>
      <c r="G708" s="67"/>
      <c r="H708" s="67"/>
    </row>
    <row r="709" spans="1:8" s="86" customFormat="1" ht="24">
      <c r="A709" s="13">
        <f>IF(D709="","",SUBTOTAL(3,$D$9:D709))</f>
        <v>572</v>
      </c>
      <c r="B709" s="172" t="s">
        <v>1269</v>
      </c>
      <c r="C709" s="7"/>
      <c r="D709" s="7" t="s">
        <v>816</v>
      </c>
      <c r="E709" s="19">
        <v>161700</v>
      </c>
      <c r="F709" s="286"/>
      <c r="G709" s="67"/>
      <c r="H709" s="67"/>
    </row>
    <row r="710" spans="1:8" s="86" customFormat="1" ht="24">
      <c r="A710" s="13">
        <f>IF(D710="","",SUBTOTAL(3,$D$9:D710))</f>
        <v>573</v>
      </c>
      <c r="B710" s="172" t="s">
        <v>1249</v>
      </c>
      <c r="C710" s="7"/>
      <c r="D710" s="7" t="s">
        <v>816</v>
      </c>
      <c r="E710" s="19">
        <v>143000</v>
      </c>
      <c r="F710" s="286"/>
      <c r="G710" s="67"/>
      <c r="H710" s="67"/>
    </row>
    <row r="711" spans="1:8" s="86" customFormat="1" ht="24">
      <c r="A711" s="13">
        <f>IF(D711="","",SUBTOTAL(3,$D$9:D711))</f>
        <v>574</v>
      </c>
      <c r="B711" s="172" t="s">
        <v>1250</v>
      </c>
      <c r="C711" s="7"/>
      <c r="D711" s="7" t="s">
        <v>816</v>
      </c>
      <c r="E711" s="19">
        <v>265100</v>
      </c>
      <c r="F711" s="286"/>
      <c r="G711" s="67"/>
      <c r="H711" s="67"/>
    </row>
    <row r="712" spans="1:8" s="86" customFormat="1" ht="24">
      <c r="A712" s="13">
        <f>IF(D712="","",SUBTOTAL(3,$D$9:D712))</f>
        <v>575</v>
      </c>
      <c r="B712" s="172" t="s">
        <v>1251</v>
      </c>
      <c r="C712" s="7"/>
      <c r="D712" s="7" t="s">
        <v>816</v>
      </c>
      <c r="E712" s="19">
        <v>291500</v>
      </c>
      <c r="F712" s="286"/>
      <c r="G712" s="67"/>
      <c r="H712" s="67"/>
    </row>
    <row r="713" spans="1:8" s="86" customFormat="1" ht="24">
      <c r="A713" s="13"/>
      <c r="B713" s="171" t="s">
        <v>1252</v>
      </c>
      <c r="C713" s="7"/>
      <c r="D713" s="7"/>
      <c r="E713" s="19"/>
      <c r="F713" s="286"/>
      <c r="G713" s="67"/>
      <c r="H713" s="67"/>
    </row>
    <row r="714" spans="1:8" s="86" customFormat="1" ht="24">
      <c r="A714" s="13">
        <f>IF(D714="","",SUBTOTAL(3,$D$9:D714))</f>
        <v>576</v>
      </c>
      <c r="B714" s="172" t="s">
        <v>1253</v>
      </c>
      <c r="C714" s="7"/>
      <c r="D714" s="7" t="s">
        <v>816</v>
      </c>
      <c r="E714" s="19">
        <v>655600</v>
      </c>
      <c r="F714" s="286"/>
      <c r="G714" s="67"/>
      <c r="H714" s="67"/>
    </row>
    <row r="715" spans="1:8" s="86" customFormat="1" ht="24">
      <c r="A715" s="13">
        <f>IF(D715="","",SUBTOTAL(3,$D$9:D715))</f>
        <v>577</v>
      </c>
      <c r="B715" s="172" t="s">
        <v>1254</v>
      </c>
      <c r="C715" s="7"/>
      <c r="D715" s="7" t="s">
        <v>816</v>
      </c>
      <c r="E715" s="19">
        <v>1076000</v>
      </c>
      <c r="F715" s="286"/>
      <c r="G715" s="67"/>
      <c r="H715" s="67"/>
    </row>
    <row r="716" spans="1:8" s="86" customFormat="1" ht="24">
      <c r="A716" s="13">
        <f>IF(D716="","",SUBTOTAL(3,$D$9:D716))</f>
        <v>578</v>
      </c>
      <c r="B716" s="172" t="s">
        <v>1255</v>
      </c>
      <c r="C716" s="7"/>
      <c r="D716" s="7" t="s">
        <v>816</v>
      </c>
      <c r="E716" s="19">
        <v>761200</v>
      </c>
      <c r="F716" s="286"/>
      <c r="G716" s="67"/>
      <c r="H716" s="67"/>
    </row>
    <row r="717" spans="1:8" s="86" customFormat="1" ht="24">
      <c r="A717" s="13"/>
      <c r="B717" s="171" t="s">
        <v>1256</v>
      </c>
      <c r="C717" s="7"/>
      <c r="D717" s="7"/>
      <c r="E717" s="19"/>
      <c r="F717" s="286"/>
      <c r="G717" s="67"/>
      <c r="H717" s="67"/>
    </row>
    <row r="718" spans="1:8" s="86" customFormat="1" ht="24">
      <c r="A718" s="13">
        <f>IF(D718="","",SUBTOTAL(3,$D$9:D718))</f>
        <v>579</v>
      </c>
      <c r="B718" s="172" t="s">
        <v>1257</v>
      </c>
      <c r="C718" s="7"/>
      <c r="D718" s="7" t="s">
        <v>816</v>
      </c>
      <c r="E718" s="19">
        <v>655600</v>
      </c>
      <c r="F718" s="286"/>
      <c r="G718" s="67"/>
      <c r="H718" s="67"/>
    </row>
    <row r="719" spans="1:8" s="86" customFormat="1" ht="24">
      <c r="A719" s="13">
        <f>IF(D719="","",SUBTOTAL(3,$D$9:D719))</f>
        <v>580</v>
      </c>
      <c r="B719" s="172" t="s">
        <v>1258</v>
      </c>
      <c r="C719" s="7"/>
      <c r="D719" s="7" t="s">
        <v>816</v>
      </c>
      <c r="E719" s="19">
        <v>1076000</v>
      </c>
      <c r="F719" s="286"/>
      <c r="G719" s="67"/>
      <c r="H719" s="67"/>
    </row>
    <row r="720" spans="1:8" s="86" customFormat="1" ht="24">
      <c r="A720" s="13">
        <f>IF(D720="","",SUBTOTAL(3,$D$9:D720))</f>
        <v>581</v>
      </c>
      <c r="B720" s="172" t="s">
        <v>1259</v>
      </c>
      <c r="C720" s="7"/>
      <c r="D720" s="7" t="s">
        <v>816</v>
      </c>
      <c r="E720" s="19">
        <v>761200</v>
      </c>
      <c r="F720" s="286"/>
      <c r="G720" s="67"/>
      <c r="H720" s="67"/>
    </row>
    <row r="721" spans="1:8" s="86" customFormat="1" ht="15.75">
      <c r="A721" s="13"/>
      <c r="B721" s="171" t="s">
        <v>1260</v>
      </c>
      <c r="C721" s="7"/>
      <c r="D721" s="7"/>
      <c r="E721" s="19"/>
      <c r="F721" s="286"/>
      <c r="G721" s="67"/>
      <c r="H721" s="67"/>
    </row>
    <row r="722" spans="1:8" s="86" customFormat="1" ht="24">
      <c r="A722" s="13">
        <f>IF(D722="","",SUBTOTAL(3,$D$9:D722))</f>
        <v>582</v>
      </c>
      <c r="B722" s="172" t="s">
        <v>1261</v>
      </c>
      <c r="C722" s="7"/>
      <c r="D722" s="7" t="s">
        <v>816</v>
      </c>
      <c r="E722" s="19">
        <v>176000</v>
      </c>
      <c r="F722" s="286"/>
      <c r="G722" s="67"/>
      <c r="H722" s="67"/>
    </row>
    <row r="723" spans="1:8" s="86" customFormat="1" ht="24">
      <c r="A723" s="13">
        <f>IF(D723="","",SUBTOTAL(3,$D$9:D723))</f>
        <v>583</v>
      </c>
      <c r="B723" s="172" t="s">
        <v>1262</v>
      </c>
      <c r="C723" s="7"/>
      <c r="D723" s="7" t="s">
        <v>816</v>
      </c>
      <c r="E723" s="19">
        <v>287100</v>
      </c>
      <c r="F723" s="286"/>
      <c r="G723" s="67"/>
      <c r="H723" s="67"/>
    </row>
    <row r="724" spans="1:8" s="86" customFormat="1" ht="24">
      <c r="A724" s="13"/>
      <c r="B724" s="171" t="s">
        <v>1263</v>
      </c>
      <c r="C724" s="7"/>
      <c r="D724" s="7"/>
      <c r="E724" s="19"/>
      <c r="F724" s="286"/>
      <c r="G724" s="67"/>
      <c r="H724" s="67"/>
    </row>
    <row r="725" spans="1:8" s="86" customFormat="1" ht="24">
      <c r="A725" s="13">
        <f>IF(D725="","",SUBTOTAL(3,$D$9:D725))</f>
        <v>584</v>
      </c>
      <c r="B725" s="172" t="s">
        <v>1264</v>
      </c>
      <c r="C725" s="7"/>
      <c r="D725" s="7" t="s">
        <v>1196</v>
      </c>
      <c r="E725" s="19">
        <v>470800</v>
      </c>
      <c r="F725" s="286"/>
      <c r="G725" s="67"/>
      <c r="H725" s="67"/>
    </row>
    <row r="726" spans="1:8" s="86" customFormat="1" ht="24">
      <c r="A726" s="13">
        <f>IF(D726="","",SUBTOTAL(3,$D$9:D726))</f>
        <v>585</v>
      </c>
      <c r="B726" s="172" t="s">
        <v>1265</v>
      </c>
      <c r="C726" s="7"/>
      <c r="D726" s="7" t="s">
        <v>1196</v>
      </c>
      <c r="E726" s="19">
        <v>590700</v>
      </c>
      <c r="F726" s="286"/>
      <c r="G726" s="67"/>
      <c r="H726" s="67"/>
    </row>
    <row r="727" spans="1:8" s="86" customFormat="1" ht="24">
      <c r="A727" s="13">
        <f>IF(D727="","",SUBTOTAL(3,$D$9:D727))</f>
        <v>586</v>
      </c>
      <c r="B727" s="172" t="s">
        <v>1266</v>
      </c>
      <c r="C727" s="7"/>
      <c r="D727" s="7" t="s">
        <v>1196</v>
      </c>
      <c r="E727" s="19">
        <v>532400</v>
      </c>
      <c r="F727" s="286"/>
      <c r="G727" s="67"/>
      <c r="H727" s="67"/>
    </row>
    <row r="728" spans="1:8" s="86" customFormat="1" ht="15.75" customHeight="1">
      <c r="A728" s="14">
        <v>2</v>
      </c>
      <c r="B728" s="287" t="s">
        <v>222</v>
      </c>
      <c r="C728" s="287"/>
      <c r="D728" s="7"/>
      <c r="E728" s="8"/>
      <c r="F728" s="33"/>
      <c r="G728" s="67"/>
      <c r="H728" s="84"/>
    </row>
    <row r="729" spans="1:8" s="86" customFormat="1" ht="18" customHeight="1">
      <c r="A729" s="13">
        <f>IF(D729="","",SUBTOTAL(3,$D$9:D729))</f>
        <v>587</v>
      </c>
      <c r="B729" s="11" t="s">
        <v>204</v>
      </c>
      <c r="C729" s="7" t="s">
        <v>213</v>
      </c>
      <c r="D729" s="7" t="s">
        <v>8</v>
      </c>
      <c r="E729" s="19">
        <v>222000</v>
      </c>
      <c r="F729" s="33" t="s">
        <v>615</v>
      </c>
      <c r="G729" s="67"/>
      <c r="H729" s="67"/>
    </row>
    <row r="730" spans="1:8" s="86" customFormat="1" ht="18.75" customHeight="1">
      <c r="A730" s="13">
        <f>IF(D730="","",SUBTOTAL(3,$D$9:D730))</f>
        <v>588</v>
      </c>
      <c r="B730" s="11" t="s">
        <v>205</v>
      </c>
      <c r="C730" s="7" t="s">
        <v>214</v>
      </c>
      <c r="D730" s="7" t="s">
        <v>8</v>
      </c>
      <c r="E730" s="19">
        <v>155600</v>
      </c>
      <c r="F730" s="33" t="s">
        <v>615</v>
      </c>
      <c r="G730" s="67"/>
      <c r="H730" s="67"/>
    </row>
    <row r="731" spans="1:8" s="86" customFormat="1" ht="18.75" customHeight="1">
      <c r="A731" s="13">
        <f>IF(D731="","",SUBTOTAL(3,$D$9:D731))</f>
        <v>589</v>
      </c>
      <c r="B731" s="11" t="s">
        <v>206</v>
      </c>
      <c r="C731" s="7" t="s">
        <v>215</v>
      </c>
      <c r="D731" s="7" t="s">
        <v>8</v>
      </c>
      <c r="E731" s="19">
        <v>120000</v>
      </c>
      <c r="F731" s="33" t="s">
        <v>615</v>
      </c>
      <c r="G731" s="67"/>
      <c r="H731" s="67"/>
    </row>
    <row r="732" spans="1:8" s="86" customFormat="1" ht="15.75" customHeight="1">
      <c r="A732" s="13">
        <f>IF(D732="","",SUBTOTAL(3,$D$9:D732))</f>
        <v>590</v>
      </c>
      <c r="B732" s="11" t="s">
        <v>207</v>
      </c>
      <c r="C732" s="7" t="s">
        <v>216</v>
      </c>
      <c r="D732" s="7" t="s">
        <v>8</v>
      </c>
      <c r="E732" s="19">
        <v>223000</v>
      </c>
      <c r="F732" s="33" t="s">
        <v>615</v>
      </c>
      <c r="G732" s="67"/>
      <c r="H732" s="67"/>
    </row>
    <row r="733" spans="1:8" s="86" customFormat="1" ht="30" customHeight="1">
      <c r="A733" s="13">
        <f>IF(D733="","",SUBTOTAL(3,$D$9:D733))</f>
        <v>591</v>
      </c>
      <c r="B733" s="11" t="s">
        <v>208</v>
      </c>
      <c r="C733" s="7" t="s">
        <v>217</v>
      </c>
      <c r="D733" s="7" t="s">
        <v>8</v>
      </c>
      <c r="E733" s="19">
        <v>589000</v>
      </c>
      <c r="F733" s="33" t="s">
        <v>615</v>
      </c>
      <c r="G733" s="67"/>
      <c r="H733" s="67"/>
    </row>
    <row r="734" spans="1:8" s="86" customFormat="1" ht="30">
      <c r="A734" s="13">
        <f>IF(D734="","",SUBTOTAL(3,$D$9:D734))</f>
        <v>592</v>
      </c>
      <c r="B734" s="11" t="s">
        <v>209</v>
      </c>
      <c r="C734" s="7" t="s">
        <v>218</v>
      </c>
      <c r="D734" s="7" t="s">
        <v>8</v>
      </c>
      <c r="E734" s="19">
        <v>897000</v>
      </c>
      <c r="F734" s="33" t="s">
        <v>615</v>
      </c>
      <c r="G734" s="67"/>
      <c r="H734" s="67"/>
    </row>
    <row r="735" spans="1:8" s="86" customFormat="1" ht="30">
      <c r="A735" s="13">
        <f>IF(D735="","",SUBTOTAL(3,$D$9:D735))</f>
        <v>593</v>
      </c>
      <c r="B735" s="11" t="s">
        <v>210</v>
      </c>
      <c r="C735" s="7" t="s">
        <v>219</v>
      </c>
      <c r="D735" s="7" t="s">
        <v>8</v>
      </c>
      <c r="E735" s="19">
        <v>854000</v>
      </c>
      <c r="F735" s="33" t="s">
        <v>615</v>
      </c>
      <c r="G735" s="67"/>
      <c r="H735" s="67"/>
    </row>
    <row r="736" spans="1:8" s="86" customFormat="1" ht="30">
      <c r="A736" s="13">
        <f>IF(D736="","",SUBTOTAL(3,$D$9:D736))</f>
        <v>594</v>
      </c>
      <c r="B736" s="11" t="s">
        <v>211</v>
      </c>
      <c r="C736" s="7" t="s">
        <v>220</v>
      </c>
      <c r="D736" s="7" t="s">
        <v>8</v>
      </c>
      <c r="E736" s="19">
        <v>1356000</v>
      </c>
      <c r="F736" s="33" t="s">
        <v>615</v>
      </c>
      <c r="G736" s="67"/>
      <c r="H736" s="67"/>
    </row>
    <row r="737" spans="1:8" s="86" customFormat="1" ht="30">
      <c r="A737" s="13">
        <f>IF(D737="","",SUBTOTAL(3,$D$9:D737))</f>
        <v>595</v>
      </c>
      <c r="B737" s="11" t="s">
        <v>212</v>
      </c>
      <c r="C737" s="7" t="s">
        <v>221</v>
      </c>
      <c r="D737" s="7" t="s">
        <v>8</v>
      </c>
      <c r="E737" s="19">
        <v>1709000</v>
      </c>
      <c r="F737" s="33" t="s">
        <v>615</v>
      </c>
      <c r="G737" s="67"/>
      <c r="H737" s="67"/>
    </row>
    <row r="738" spans="1:11" s="86" customFormat="1" ht="15.75" customHeight="1">
      <c r="A738" s="81" t="s">
        <v>379</v>
      </c>
      <c r="B738" s="301" t="s">
        <v>533</v>
      </c>
      <c r="C738" s="301"/>
      <c r="D738" s="114"/>
      <c r="E738" s="110"/>
      <c r="F738" s="178"/>
      <c r="G738" s="67"/>
      <c r="H738" s="84"/>
      <c r="K738" s="101"/>
    </row>
    <row r="739" spans="1:8" s="86" customFormat="1" ht="15.75">
      <c r="A739" s="13">
        <f>IF(D739="","",SUBTOTAL(3,$D$9:D739))</f>
        <v>596</v>
      </c>
      <c r="B739" s="11" t="s">
        <v>999</v>
      </c>
      <c r="C739" s="76" t="s">
        <v>998</v>
      </c>
      <c r="D739" s="7" t="s">
        <v>605</v>
      </c>
      <c r="E739" s="19">
        <v>56000</v>
      </c>
      <c r="F739" s="286" t="s">
        <v>903</v>
      </c>
      <c r="G739" s="67"/>
      <c r="H739" s="67"/>
    </row>
    <row r="740" spans="1:8" s="86" customFormat="1" ht="15.75">
      <c r="A740" s="13">
        <f>IF(D740="","",SUBTOTAL(3,$D$9:D740))</f>
        <v>597</v>
      </c>
      <c r="B740" s="11" t="s">
        <v>999</v>
      </c>
      <c r="C740" s="76" t="s">
        <v>1000</v>
      </c>
      <c r="D740" s="7" t="s">
        <v>605</v>
      </c>
      <c r="E740" s="19">
        <v>88500</v>
      </c>
      <c r="F740" s="286"/>
      <c r="G740" s="67"/>
      <c r="H740" s="67"/>
    </row>
    <row r="741" spans="1:8" s="86" customFormat="1" ht="15.75">
      <c r="A741" s="13">
        <f>IF(D741="","",SUBTOTAL(3,$D$9:D741))</f>
        <v>598</v>
      </c>
      <c r="B741" s="11" t="s">
        <v>1004</v>
      </c>
      <c r="C741" s="76" t="s">
        <v>998</v>
      </c>
      <c r="D741" s="7" t="s">
        <v>605</v>
      </c>
      <c r="E741" s="19">
        <v>113000</v>
      </c>
      <c r="F741" s="286"/>
      <c r="G741" s="67"/>
      <c r="H741" s="67"/>
    </row>
    <row r="742" spans="1:8" s="86" customFormat="1" ht="15.75">
      <c r="A742" s="13">
        <f>IF(D742="","",SUBTOTAL(3,$D$9:D742))</f>
        <v>599</v>
      </c>
      <c r="B742" s="11" t="s">
        <v>1004</v>
      </c>
      <c r="C742" s="76" t="s">
        <v>1001</v>
      </c>
      <c r="D742" s="7" t="s">
        <v>605</v>
      </c>
      <c r="E742" s="19">
        <v>172000</v>
      </c>
      <c r="F742" s="286"/>
      <c r="G742" s="67"/>
      <c r="H742" s="67"/>
    </row>
    <row r="743" spans="1:8" s="86" customFormat="1" ht="15.75">
      <c r="A743" s="13">
        <f>IF(D743="","",SUBTOTAL(3,$D$9:D743))</f>
        <v>600</v>
      </c>
      <c r="B743" s="11" t="s">
        <v>1005</v>
      </c>
      <c r="C743" s="76" t="s">
        <v>997</v>
      </c>
      <c r="D743" s="7" t="s">
        <v>605</v>
      </c>
      <c r="E743" s="19">
        <v>199000</v>
      </c>
      <c r="F743" s="286"/>
      <c r="G743" s="67"/>
      <c r="H743" s="67"/>
    </row>
    <row r="744" spans="1:8" s="86" customFormat="1" ht="15.75">
      <c r="A744" s="13">
        <f>IF(D744="","",SUBTOTAL(3,$D$9:D744))</f>
        <v>601</v>
      </c>
      <c r="B744" s="11" t="s">
        <v>1005</v>
      </c>
      <c r="C744" s="76" t="s">
        <v>1000</v>
      </c>
      <c r="D744" s="7" t="s">
        <v>605</v>
      </c>
      <c r="E744" s="19">
        <v>241000</v>
      </c>
      <c r="F744" s="286"/>
      <c r="G744" s="67"/>
      <c r="H744" s="67"/>
    </row>
    <row r="745" spans="1:8" s="86" customFormat="1" ht="15.75" customHeight="1">
      <c r="A745" s="13">
        <f>IF(D745="","",SUBTOTAL(3,$D$9:D745))</f>
        <v>602</v>
      </c>
      <c r="B745" s="11" t="s">
        <v>1006</v>
      </c>
      <c r="C745" s="76" t="s">
        <v>1002</v>
      </c>
      <c r="D745" s="7" t="s">
        <v>605</v>
      </c>
      <c r="E745" s="19">
        <v>481000</v>
      </c>
      <c r="F745" s="286"/>
      <c r="G745" s="67"/>
      <c r="H745" s="67"/>
    </row>
    <row r="746" spans="1:8" s="86" customFormat="1" ht="15.75" customHeight="1">
      <c r="A746" s="13">
        <f>IF(D746="","",SUBTOTAL(3,$D$9:D746))</f>
        <v>603</v>
      </c>
      <c r="B746" s="11" t="s">
        <v>1006</v>
      </c>
      <c r="C746" s="76" t="s">
        <v>1003</v>
      </c>
      <c r="D746" s="7" t="s">
        <v>605</v>
      </c>
      <c r="E746" s="19">
        <v>518000</v>
      </c>
      <c r="F746" s="286"/>
      <c r="G746" s="67"/>
      <c r="H746" s="67"/>
    </row>
    <row r="747" spans="1:8" s="86" customFormat="1" ht="15.75" customHeight="1">
      <c r="A747" s="13">
        <f>IF(D747="","",SUBTOTAL(3,$D$9:D747))</f>
        <v>604</v>
      </c>
      <c r="B747" s="11" t="s">
        <v>1006</v>
      </c>
      <c r="C747" s="76" t="s">
        <v>1000</v>
      </c>
      <c r="D747" s="7" t="s">
        <v>605</v>
      </c>
      <c r="E747" s="19">
        <v>733000</v>
      </c>
      <c r="F747" s="286"/>
      <c r="G747" s="67"/>
      <c r="H747" s="67"/>
    </row>
    <row r="748" spans="1:8" s="86" customFormat="1" ht="15.75">
      <c r="A748" s="13">
        <f>IF(D748="","",SUBTOTAL(3,$D$9:D748))</f>
        <v>605</v>
      </c>
      <c r="B748" s="61" t="s">
        <v>1009</v>
      </c>
      <c r="C748" s="76" t="s">
        <v>997</v>
      </c>
      <c r="D748" s="7" t="s">
        <v>605</v>
      </c>
      <c r="E748" s="19">
        <v>80000</v>
      </c>
      <c r="F748" s="33" t="s">
        <v>615</v>
      </c>
      <c r="G748" s="67"/>
      <c r="H748" s="67"/>
    </row>
    <row r="749" spans="1:8" s="86" customFormat="1" ht="15.75">
      <c r="A749" s="13">
        <f>IF(D749="","",SUBTOTAL(3,$D$9:D749))</f>
        <v>606</v>
      </c>
      <c r="B749" s="61" t="s">
        <v>1009</v>
      </c>
      <c r="C749" s="76" t="s">
        <v>1007</v>
      </c>
      <c r="D749" s="7" t="s">
        <v>605</v>
      </c>
      <c r="E749" s="19">
        <v>690000</v>
      </c>
      <c r="F749" s="33" t="s">
        <v>615</v>
      </c>
      <c r="G749" s="67"/>
      <c r="H749" s="67"/>
    </row>
    <row r="750" spans="1:8" s="86" customFormat="1" ht="15.75">
      <c r="A750" s="13">
        <f>IF(D750="","",SUBTOTAL(3,$D$9:D750))</f>
        <v>607</v>
      </c>
      <c r="B750" s="61" t="s">
        <v>1009</v>
      </c>
      <c r="C750" s="76" t="s">
        <v>1008</v>
      </c>
      <c r="D750" s="7" t="s">
        <v>605</v>
      </c>
      <c r="E750" s="19">
        <v>760000</v>
      </c>
      <c r="F750" s="33" t="s">
        <v>615</v>
      </c>
      <c r="G750" s="67"/>
      <c r="H750" s="67"/>
    </row>
    <row r="751" spans="1:8" s="86" customFormat="1" ht="15.75">
      <c r="A751" s="13">
        <f>IF(D751="","",SUBTOTAL(3,$D$9:D751))</f>
        <v>608</v>
      </c>
      <c r="B751" s="61" t="s">
        <v>1010</v>
      </c>
      <c r="C751" s="76" t="s">
        <v>997</v>
      </c>
      <c r="D751" s="7" t="s">
        <v>605</v>
      </c>
      <c r="E751" s="19">
        <v>233000</v>
      </c>
      <c r="F751" s="33" t="s">
        <v>615</v>
      </c>
      <c r="G751" s="67"/>
      <c r="H751" s="67"/>
    </row>
    <row r="752" spans="1:8" s="86" customFormat="1" ht="15.75">
      <c r="A752" s="13">
        <f>IF(D752="","",SUBTOTAL(3,$D$9:D752))</f>
        <v>609</v>
      </c>
      <c r="B752" s="61" t="s">
        <v>1010</v>
      </c>
      <c r="C752" s="76" t="s">
        <v>1007</v>
      </c>
      <c r="D752" s="7" t="s">
        <v>605</v>
      </c>
      <c r="E752" s="19">
        <v>1370000</v>
      </c>
      <c r="F752" s="33" t="s">
        <v>615</v>
      </c>
      <c r="G752" s="67"/>
      <c r="H752" s="67"/>
    </row>
    <row r="753" spans="1:8" s="86" customFormat="1" ht="15.75">
      <c r="A753" s="13">
        <f>IF(D753="","",SUBTOTAL(3,$D$9:D753))</f>
        <v>610</v>
      </c>
      <c r="B753" s="61" t="s">
        <v>1010</v>
      </c>
      <c r="C753" s="76" t="s">
        <v>1008</v>
      </c>
      <c r="D753" s="7" t="s">
        <v>605</v>
      </c>
      <c r="E753" s="19">
        <v>1500000</v>
      </c>
      <c r="F753" s="33" t="s">
        <v>615</v>
      </c>
      <c r="G753" s="67"/>
      <c r="H753" s="67"/>
    </row>
    <row r="754" spans="1:8" s="86" customFormat="1" ht="15.75">
      <c r="A754" s="13">
        <f>IF(D754="","",SUBTOTAL(3,$D$9:D754))</f>
        <v>611</v>
      </c>
      <c r="B754" s="61" t="s">
        <v>1011</v>
      </c>
      <c r="C754" s="76" t="s">
        <v>997</v>
      </c>
      <c r="D754" s="7" t="s">
        <v>605</v>
      </c>
      <c r="E754" s="19">
        <v>412000</v>
      </c>
      <c r="F754" s="33" t="s">
        <v>615</v>
      </c>
      <c r="G754" s="67"/>
      <c r="H754" s="67"/>
    </row>
    <row r="755" spans="1:8" s="86" customFormat="1" ht="15.75">
      <c r="A755" s="13">
        <f>IF(D755="","",SUBTOTAL(3,$D$9:D755))</f>
        <v>612</v>
      </c>
      <c r="B755" s="61" t="s">
        <v>1011</v>
      </c>
      <c r="C755" s="76" t="s">
        <v>1007</v>
      </c>
      <c r="D755" s="7" t="s">
        <v>605</v>
      </c>
      <c r="E755" s="19">
        <v>1820000</v>
      </c>
      <c r="F755" s="33" t="s">
        <v>615</v>
      </c>
      <c r="G755" s="67"/>
      <c r="H755" s="67"/>
    </row>
    <row r="756" spans="1:8" s="86" customFormat="1" ht="15.75">
      <c r="A756" s="13">
        <f>IF(D756="","",SUBTOTAL(3,$D$9:D756))</f>
        <v>613</v>
      </c>
      <c r="B756" s="61" t="s">
        <v>1011</v>
      </c>
      <c r="C756" s="76" t="s">
        <v>1008</v>
      </c>
      <c r="D756" s="7" t="s">
        <v>605</v>
      </c>
      <c r="E756" s="19">
        <v>1920000</v>
      </c>
      <c r="F756" s="33" t="s">
        <v>615</v>
      </c>
      <c r="G756" s="67"/>
      <c r="H756" s="67"/>
    </row>
    <row r="757" spans="1:8" s="86" customFormat="1" ht="15.75">
      <c r="A757" s="13">
        <f>IF(D757="","",SUBTOTAL(3,$D$9:D757))</f>
        <v>614</v>
      </c>
      <c r="B757" s="61" t="s">
        <v>1012</v>
      </c>
      <c r="C757" s="76" t="s">
        <v>997</v>
      </c>
      <c r="D757" s="7" t="s">
        <v>605</v>
      </c>
      <c r="E757" s="19">
        <v>580000</v>
      </c>
      <c r="F757" s="33" t="s">
        <v>615</v>
      </c>
      <c r="G757" s="67"/>
      <c r="H757" s="67"/>
    </row>
    <row r="758" spans="1:8" s="86" customFormat="1" ht="15.75">
      <c r="A758" s="13">
        <f>IF(D758="","",SUBTOTAL(3,$D$9:D758))</f>
        <v>615</v>
      </c>
      <c r="B758" s="61" t="s">
        <v>1012</v>
      </c>
      <c r="C758" s="76" t="s">
        <v>1007</v>
      </c>
      <c r="D758" s="7" t="s">
        <v>605</v>
      </c>
      <c r="E758" s="19">
        <v>2820000</v>
      </c>
      <c r="F758" s="33" t="s">
        <v>615</v>
      </c>
      <c r="G758" s="67"/>
      <c r="H758" s="67"/>
    </row>
    <row r="759" spans="1:8" s="86" customFormat="1" ht="15.75">
      <c r="A759" s="13">
        <f>IF(D759="","",SUBTOTAL(3,$D$9:D759))</f>
        <v>616</v>
      </c>
      <c r="B759" s="61" t="s">
        <v>1012</v>
      </c>
      <c r="C759" s="76" t="s">
        <v>1008</v>
      </c>
      <c r="D759" s="7" t="s">
        <v>605</v>
      </c>
      <c r="E759" s="19">
        <v>3020000</v>
      </c>
      <c r="F759" s="33" t="s">
        <v>615</v>
      </c>
      <c r="G759" s="67"/>
      <c r="H759" s="67"/>
    </row>
    <row r="760" spans="1:8" s="86" customFormat="1" ht="15.75">
      <c r="A760" s="13">
        <f>IF(D760="","",SUBTOTAL(3,$D$9:D760))</f>
        <v>617</v>
      </c>
      <c r="B760" s="11" t="s">
        <v>261</v>
      </c>
      <c r="C760" s="7" t="s">
        <v>260</v>
      </c>
      <c r="D760" s="7" t="s">
        <v>605</v>
      </c>
      <c r="E760" s="19">
        <v>69000</v>
      </c>
      <c r="F760" s="33" t="s">
        <v>615</v>
      </c>
      <c r="G760" s="67"/>
      <c r="H760" s="67"/>
    </row>
    <row r="761" spans="1:8" s="86" customFormat="1" ht="15.75">
      <c r="A761" s="13">
        <f>IF(D761="","",SUBTOTAL(3,$D$9:D761))</f>
        <v>618</v>
      </c>
      <c r="B761" s="11" t="s">
        <v>259</v>
      </c>
      <c r="C761" s="7" t="s">
        <v>260</v>
      </c>
      <c r="D761" s="7" t="s">
        <v>605</v>
      </c>
      <c r="E761" s="19">
        <v>73000</v>
      </c>
      <c r="F761" s="33" t="s">
        <v>615</v>
      </c>
      <c r="G761" s="67"/>
      <c r="H761" s="67"/>
    </row>
    <row r="762" spans="1:8" s="86" customFormat="1" ht="30">
      <c r="A762" s="13">
        <f>IF(D762="","",SUBTOTAL(3,$D$9:D762))</f>
        <v>619</v>
      </c>
      <c r="B762" s="11" t="s">
        <v>257</v>
      </c>
      <c r="C762" s="7" t="s">
        <v>258</v>
      </c>
      <c r="D762" s="7" t="s">
        <v>605</v>
      </c>
      <c r="E762" s="19">
        <v>360000</v>
      </c>
      <c r="F762" s="33" t="s">
        <v>615</v>
      </c>
      <c r="G762" s="67"/>
      <c r="H762" s="67"/>
    </row>
    <row r="763" spans="1:8" s="86" customFormat="1" ht="30">
      <c r="A763" s="13">
        <f>IF(D763="","",SUBTOTAL(3,$D$9:D763))</f>
        <v>620</v>
      </c>
      <c r="B763" s="11" t="s">
        <v>257</v>
      </c>
      <c r="C763" s="7" t="s">
        <v>262</v>
      </c>
      <c r="D763" s="7" t="s">
        <v>605</v>
      </c>
      <c r="E763" s="19">
        <v>440000</v>
      </c>
      <c r="F763" s="33" t="s">
        <v>615</v>
      </c>
      <c r="G763" s="67"/>
      <c r="H763" s="67"/>
    </row>
    <row r="764" spans="1:8" s="86" customFormat="1" ht="15.75">
      <c r="A764" s="13">
        <f>IF(D764="","",SUBTOTAL(3,$D$9:D764))</f>
        <v>621</v>
      </c>
      <c r="B764" s="11" t="s">
        <v>224</v>
      </c>
      <c r="C764" s="7"/>
      <c r="D764" s="7" t="s">
        <v>605</v>
      </c>
      <c r="E764" s="19">
        <v>93000</v>
      </c>
      <c r="F764" s="33" t="s">
        <v>615</v>
      </c>
      <c r="G764" s="67"/>
      <c r="H764" s="67"/>
    </row>
    <row r="765" spans="1:8" s="86" customFormat="1" ht="15.75">
      <c r="A765" s="13">
        <f>IF(D765="","",SUBTOTAL(3,$D$9:D765))</f>
        <v>622</v>
      </c>
      <c r="B765" s="11" t="s">
        <v>225</v>
      </c>
      <c r="C765" s="7"/>
      <c r="D765" s="7" t="s">
        <v>605</v>
      </c>
      <c r="E765" s="19">
        <v>126000</v>
      </c>
      <c r="F765" s="33" t="s">
        <v>615</v>
      </c>
      <c r="G765" s="67"/>
      <c r="H765" s="67"/>
    </row>
    <row r="766" spans="1:8" s="86" customFormat="1" ht="15.75">
      <c r="A766" s="13">
        <f>IF(D766="","",SUBTOTAL(3,$D$9:D766))</f>
        <v>623</v>
      </c>
      <c r="B766" s="11" t="s">
        <v>226</v>
      </c>
      <c r="C766" s="7"/>
      <c r="D766" s="7" t="s">
        <v>605</v>
      </c>
      <c r="E766" s="19">
        <v>210000</v>
      </c>
      <c r="F766" s="33" t="s">
        <v>615</v>
      </c>
      <c r="G766" s="67"/>
      <c r="H766" s="67"/>
    </row>
    <row r="767" spans="1:8" s="86" customFormat="1" ht="15.75">
      <c r="A767" s="13">
        <f>IF(D767="","",SUBTOTAL(3,$D$9:D767))</f>
        <v>624</v>
      </c>
      <c r="B767" s="11" t="s">
        <v>227</v>
      </c>
      <c r="C767" s="7"/>
      <c r="D767" s="7" t="s">
        <v>605</v>
      </c>
      <c r="E767" s="19">
        <v>280000</v>
      </c>
      <c r="F767" s="33" t="s">
        <v>615</v>
      </c>
      <c r="G767" s="67"/>
      <c r="H767" s="67"/>
    </row>
    <row r="768" spans="1:8" s="86" customFormat="1" ht="30">
      <c r="A768" s="13">
        <f>IF(D768="","",SUBTOTAL(3,$D$9:D768))</f>
        <v>625</v>
      </c>
      <c r="B768" s="11" t="s">
        <v>426</v>
      </c>
      <c r="C768" s="7" t="s">
        <v>407</v>
      </c>
      <c r="D768" s="7" t="s">
        <v>605</v>
      </c>
      <c r="E768" s="19">
        <v>675000</v>
      </c>
      <c r="F768" s="33" t="s">
        <v>615</v>
      </c>
      <c r="G768" s="67"/>
      <c r="H768" s="67"/>
    </row>
    <row r="769" spans="1:8" s="86" customFormat="1" ht="15.75">
      <c r="A769" s="13">
        <f>IF(D769="","",SUBTOTAL(3,$D$9:D769))</f>
        <v>626</v>
      </c>
      <c r="B769" s="11" t="s">
        <v>427</v>
      </c>
      <c r="C769" s="7" t="s">
        <v>408</v>
      </c>
      <c r="D769" s="7" t="s">
        <v>605</v>
      </c>
      <c r="E769" s="19">
        <v>144000</v>
      </c>
      <c r="F769" s="33" t="s">
        <v>615</v>
      </c>
      <c r="G769" s="67"/>
      <c r="H769" s="67"/>
    </row>
    <row r="770" spans="1:8" s="86" customFormat="1" ht="15.75">
      <c r="A770" s="13">
        <f>IF(D770="","",SUBTOTAL(3,$D$9:D770))</f>
        <v>627</v>
      </c>
      <c r="B770" s="11" t="s">
        <v>428</v>
      </c>
      <c r="C770" s="7" t="s">
        <v>409</v>
      </c>
      <c r="D770" s="7" t="s">
        <v>605</v>
      </c>
      <c r="E770" s="19">
        <v>219000</v>
      </c>
      <c r="F770" s="33" t="s">
        <v>615</v>
      </c>
      <c r="G770" s="67"/>
      <c r="H770" s="67"/>
    </row>
    <row r="771" spans="1:8" s="86" customFormat="1" ht="30">
      <c r="A771" s="13">
        <f>IF(D771="","",SUBTOTAL(3,$D$9:D771))</f>
        <v>628</v>
      </c>
      <c r="B771" s="11" t="s">
        <v>429</v>
      </c>
      <c r="C771" s="7" t="s">
        <v>410</v>
      </c>
      <c r="D771" s="7" t="s">
        <v>605</v>
      </c>
      <c r="E771" s="19">
        <v>95500</v>
      </c>
      <c r="F771" s="33" t="s">
        <v>615</v>
      </c>
      <c r="G771" s="67"/>
      <c r="H771" s="67"/>
    </row>
    <row r="772" spans="1:8" s="86" customFormat="1" ht="30">
      <c r="A772" s="13">
        <f>IF(D772="","",SUBTOTAL(3,$D$9:D772))</f>
        <v>629</v>
      </c>
      <c r="B772" s="11" t="s">
        <v>430</v>
      </c>
      <c r="C772" s="7" t="s">
        <v>411</v>
      </c>
      <c r="D772" s="7" t="s">
        <v>605</v>
      </c>
      <c r="E772" s="19">
        <v>151000</v>
      </c>
      <c r="F772" s="33" t="s">
        <v>615</v>
      </c>
      <c r="G772" s="67"/>
      <c r="H772" s="67"/>
    </row>
    <row r="773" spans="1:8" s="86" customFormat="1" ht="30">
      <c r="A773" s="13">
        <f>IF(D773="","",SUBTOTAL(3,$D$9:D773))</f>
        <v>630</v>
      </c>
      <c r="B773" s="11" t="s">
        <v>431</v>
      </c>
      <c r="C773" s="7" t="s">
        <v>432</v>
      </c>
      <c r="D773" s="7" t="s">
        <v>605</v>
      </c>
      <c r="E773" s="19">
        <v>238000</v>
      </c>
      <c r="F773" s="33" t="s">
        <v>615</v>
      </c>
      <c r="G773" s="67"/>
      <c r="H773" s="67"/>
    </row>
    <row r="774" spans="1:11" s="86" customFormat="1" ht="15.75">
      <c r="A774" s="81" t="s">
        <v>26</v>
      </c>
      <c r="B774" s="189" t="s">
        <v>362</v>
      </c>
      <c r="C774" s="114"/>
      <c r="D774" s="114"/>
      <c r="E774" s="110"/>
      <c r="F774" s="178"/>
      <c r="G774" s="67"/>
      <c r="H774" s="84"/>
      <c r="K774" s="101"/>
    </row>
    <row r="775" spans="1:8" s="86" customFormat="1" ht="15.75">
      <c r="A775" s="13">
        <f>IF(D775="","",SUBTOTAL(3,$D$9:D775))</f>
        <v>631</v>
      </c>
      <c r="B775" s="11" t="s">
        <v>850</v>
      </c>
      <c r="C775" s="7" t="s">
        <v>849</v>
      </c>
      <c r="D775" s="7" t="s">
        <v>605</v>
      </c>
      <c r="E775" s="19">
        <v>29500</v>
      </c>
      <c r="F775" s="286" t="s">
        <v>904</v>
      </c>
      <c r="G775" s="67"/>
      <c r="H775" s="67"/>
    </row>
    <row r="776" spans="1:8" s="86" customFormat="1" ht="15.75">
      <c r="A776" s="13">
        <f>IF(D776="","",SUBTOTAL(3,$D$9:D776))</f>
        <v>632</v>
      </c>
      <c r="B776" s="11" t="s">
        <v>851</v>
      </c>
      <c r="C776" s="7" t="s">
        <v>849</v>
      </c>
      <c r="D776" s="7" t="s">
        <v>605</v>
      </c>
      <c r="E776" s="19">
        <v>44600</v>
      </c>
      <c r="F776" s="286"/>
      <c r="G776" s="67"/>
      <c r="H776" s="67"/>
    </row>
    <row r="777" spans="1:8" s="86" customFormat="1" ht="15.75">
      <c r="A777" s="13">
        <f>IF(D777="","",SUBTOTAL(3,$D$9:D777))</f>
        <v>633</v>
      </c>
      <c r="B777" s="11" t="s">
        <v>852</v>
      </c>
      <c r="C777" s="7" t="s">
        <v>849</v>
      </c>
      <c r="D777" s="7" t="s">
        <v>605</v>
      </c>
      <c r="E777" s="19">
        <v>54800</v>
      </c>
      <c r="F777" s="286"/>
      <c r="G777" s="67"/>
      <c r="H777" s="67"/>
    </row>
    <row r="778" spans="1:8" s="86" customFormat="1" ht="15.75">
      <c r="A778" s="13">
        <f>IF(D778="","",SUBTOTAL(3,$D$9:D778))</f>
        <v>634</v>
      </c>
      <c r="B778" s="11" t="s">
        <v>855</v>
      </c>
      <c r="C778" s="7" t="s">
        <v>849</v>
      </c>
      <c r="D778" s="7" t="s">
        <v>605</v>
      </c>
      <c r="E778" s="19">
        <v>36200</v>
      </c>
      <c r="F778" s="286"/>
      <c r="G778" s="67"/>
      <c r="H778" s="67"/>
    </row>
    <row r="779" spans="1:8" s="86" customFormat="1" ht="15.75">
      <c r="A779" s="13">
        <f>IF(D779="","",SUBTOTAL(3,$D$9:D779))</f>
        <v>635</v>
      </c>
      <c r="B779" s="11" t="s">
        <v>856</v>
      </c>
      <c r="C779" s="7" t="s">
        <v>849</v>
      </c>
      <c r="D779" s="7" t="s">
        <v>605</v>
      </c>
      <c r="E779" s="19">
        <v>43500</v>
      </c>
      <c r="F779" s="286"/>
      <c r="G779" s="67"/>
      <c r="H779" s="67"/>
    </row>
    <row r="780" spans="1:8" s="86" customFormat="1" ht="15.75">
      <c r="A780" s="13">
        <f>IF(D780="","",SUBTOTAL(3,$D$9:D780))</f>
        <v>636</v>
      </c>
      <c r="B780" s="11" t="s">
        <v>853</v>
      </c>
      <c r="C780" s="7" t="s">
        <v>849</v>
      </c>
      <c r="D780" s="7" t="s">
        <v>605</v>
      </c>
      <c r="E780" s="19">
        <v>41800</v>
      </c>
      <c r="F780" s="286"/>
      <c r="G780" s="67"/>
      <c r="H780" s="67"/>
    </row>
    <row r="781" spans="1:8" s="86" customFormat="1" ht="15.75">
      <c r="A781" s="13">
        <f>IF(D781="","",SUBTOTAL(3,$D$9:D781))</f>
        <v>637</v>
      </c>
      <c r="B781" s="11" t="s">
        <v>854</v>
      </c>
      <c r="C781" s="7" t="s">
        <v>849</v>
      </c>
      <c r="D781" s="7" t="s">
        <v>605</v>
      </c>
      <c r="E781" s="19">
        <v>57000</v>
      </c>
      <c r="F781" s="286"/>
      <c r="G781" s="67"/>
      <c r="H781" s="67"/>
    </row>
    <row r="782" spans="1:8" s="86" customFormat="1" ht="15.75">
      <c r="A782" s="13">
        <f>IF(D782="","",SUBTOTAL(3,$D$9:D782))</f>
        <v>638</v>
      </c>
      <c r="B782" s="11" t="s">
        <v>857</v>
      </c>
      <c r="C782" s="7" t="s">
        <v>849</v>
      </c>
      <c r="D782" s="7" t="s">
        <v>605</v>
      </c>
      <c r="E782" s="19">
        <v>44500</v>
      </c>
      <c r="F782" s="286"/>
      <c r="G782" s="67"/>
      <c r="H782" s="67"/>
    </row>
    <row r="783" spans="1:8" s="86" customFormat="1" ht="30">
      <c r="A783" s="13">
        <f>IF(D783="","",SUBTOTAL(3,$D$9:D783))</f>
        <v>639</v>
      </c>
      <c r="B783" s="11" t="s">
        <v>433</v>
      </c>
      <c r="C783" s="7" t="s">
        <v>444</v>
      </c>
      <c r="D783" s="7" t="s">
        <v>605</v>
      </c>
      <c r="E783" s="19">
        <v>8500</v>
      </c>
      <c r="F783" s="33" t="s">
        <v>615</v>
      </c>
      <c r="G783" s="67"/>
      <c r="H783" s="67"/>
    </row>
    <row r="784" spans="1:8" s="86" customFormat="1" ht="30">
      <c r="A784" s="13">
        <f>IF(D784="","",SUBTOTAL(3,$D$9:D784))</f>
        <v>640</v>
      </c>
      <c r="B784" s="11" t="s">
        <v>434</v>
      </c>
      <c r="C784" s="7" t="s">
        <v>445</v>
      </c>
      <c r="D784" s="7" t="s">
        <v>605</v>
      </c>
      <c r="E784" s="19">
        <v>15000</v>
      </c>
      <c r="F784" s="33" t="s">
        <v>615</v>
      </c>
      <c r="G784" s="67"/>
      <c r="H784" s="67"/>
    </row>
    <row r="785" spans="1:8" s="86" customFormat="1" ht="30">
      <c r="A785" s="13">
        <f>IF(D785="","",SUBTOTAL(3,$D$9:D785))</f>
        <v>641</v>
      </c>
      <c r="B785" s="11" t="s">
        <v>435</v>
      </c>
      <c r="C785" s="7" t="s">
        <v>446</v>
      </c>
      <c r="D785" s="7" t="s">
        <v>605</v>
      </c>
      <c r="E785" s="19">
        <v>60500</v>
      </c>
      <c r="F785" s="33" t="s">
        <v>615</v>
      </c>
      <c r="G785" s="67"/>
      <c r="H785" s="67"/>
    </row>
    <row r="786" spans="1:8" s="86" customFormat="1" ht="15.75">
      <c r="A786" s="13">
        <f>IF(D786="","",SUBTOTAL(3,$D$9:D786))</f>
        <v>642</v>
      </c>
      <c r="B786" s="11" t="s">
        <v>436</v>
      </c>
      <c r="C786" s="7" t="s">
        <v>447</v>
      </c>
      <c r="D786" s="7" t="s">
        <v>605</v>
      </c>
      <c r="E786" s="19">
        <v>37200</v>
      </c>
      <c r="F786" s="33" t="s">
        <v>615</v>
      </c>
      <c r="G786" s="67"/>
      <c r="H786" s="67"/>
    </row>
    <row r="787" spans="1:8" s="86" customFormat="1" ht="15.75">
      <c r="A787" s="13">
        <f>IF(D787="","",SUBTOTAL(3,$D$9:D787))</f>
        <v>643</v>
      </c>
      <c r="B787" s="11" t="s">
        <v>437</v>
      </c>
      <c r="C787" s="7" t="s">
        <v>448</v>
      </c>
      <c r="D787" s="7" t="s">
        <v>605</v>
      </c>
      <c r="E787" s="19">
        <v>45800</v>
      </c>
      <c r="F787" s="33" t="s">
        <v>615</v>
      </c>
      <c r="G787" s="67"/>
      <c r="H787" s="67"/>
    </row>
    <row r="788" spans="1:8" s="86" customFormat="1" ht="15.75">
      <c r="A788" s="13">
        <f>IF(D788="","",SUBTOTAL(3,$D$9:D788))</f>
        <v>644</v>
      </c>
      <c r="B788" s="11" t="s">
        <v>438</v>
      </c>
      <c r="C788" s="7" t="s">
        <v>449</v>
      </c>
      <c r="D788" s="7" t="s">
        <v>605</v>
      </c>
      <c r="E788" s="19">
        <v>60500</v>
      </c>
      <c r="F788" s="33" t="s">
        <v>615</v>
      </c>
      <c r="G788" s="67"/>
      <c r="H788" s="67"/>
    </row>
    <row r="789" spans="1:8" s="86" customFormat="1" ht="15.75">
      <c r="A789" s="13">
        <f>IF(D789="","",SUBTOTAL(3,$D$9:D789))</f>
        <v>645</v>
      </c>
      <c r="B789" s="11" t="s">
        <v>439</v>
      </c>
      <c r="C789" s="7" t="s">
        <v>450</v>
      </c>
      <c r="D789" s="7" t="s">
        <v>605</v>
      </c>
      <c r="E789" s="19">
        <v>15200</v>
      </c>
      <c r="F789" s="33" t="s">
        <v>615</v>
      </c>
      <c r="G789" s="67"/>
      <c r="H789" s="67"/>
    </row>
    <row r="790" spans="1:8" s="86" customFormat="1" ht="30">
      <c r="A790" s="13">
        <f>IF(D790="","",SUBTOTAL(3,$D$9:D790))</f>
        <v>646</v>
      </c>
      <c r="B790" s="11" t="s">
        <v>440</v>
      </c>
      <c r="C790" s="7" t="s">
        <v>451</v>
      </c>
      <c r="D790" s="7" t="s">
        <v>605</v>
      </c>
      <c r="E790" s="19">
        <v>17200</v>
      </c>
      <c r="F790" s="33" t="s">
        <v>615</v>
      </c>
      <c r="G790" s="67"/>
      <c r="H790" s="67"/>
    </row>
    <row r="791" spans="1:8" s="86" customFormat="1" ht="30">
      <c r="A791" s="13">
        <f>IF(D791="","",SUBTOTAL(3,$D$9:D791))</f>
        <v>647</v>
      </c>
      <c r="B791" s="11" t="s">
        <v>61</v>
      </c>
      <c r="C791" s="7"/>
      <c r="D791" s="7" t="s">
        <v>605</v>
      </c>
      <c r="E791" s="19">
        <v>50400</v>
      </c>
      <c r="F791" s="33" t="s">
        <v>615</v>
      </c>
      <c r="G791" s="67"/>
      <c r="H791" s="67"/>
    </row>
    <row r="792" spans="1:8" s="86" customFormat="1" ht="15.75">
      <c r="A792" s="13">
        <f>IF(D792="","",SUBTOTAL(3,$D$9:D792))</f>
        <v>648</v>
      </c>
      <c r="B792" s="11" t="s">
        <v>60</v>
      </c>
      <c r="C792" s="7"/>
      <c r="D792" s="7" t="s">
        <v>605</v>
      </c>
      <c r="E792" s="19">
        <v>50400</v>
      </c>
      <c r="F792" s="33" t="s">
        <v>615</v>
      </c>
      <c r="G792" s="67"/>
      <c r="H792" s="67"/>
    </row>
    <row r="793" spans="1:8" s="86" customFormat="1" ht="15.75">
      <c r="A793" s="13">
        <f>IF(D793="","",SUBTOTAL(3,$D$9:D793))</f>
        <v>649</v>
      </c>
      <c r="B793" s="11" t="s">
        <v>441</v>
      </c>
      <c r="C793" s="7"/>
      <c r="D793" s="7" t="s">
        <v>605</v>
      </c>
      <c r="E793" s="19">
        <v>70500</v>
      </c>
      <c r="F793" s="33" t="s">
        <v>615</v>
      </c>
      <c r="G793" s="67"/>
      <c r="H793" s="67"/>
    </row>
    <row r="794" spans="1:8" s="86" customFormat="1" ht="15.75">
      <c r="A794" s="13">
        <f>IF(D794="","",SUBTOTAL(3,$D$9:D794))</f>
        <v>650</v>
      </c>
      <c r="B794" s="11" t="s">
        <v>442</v>
      </c>
      <c r="C794" s="7"/>
      <c r="D794" s="7" t="s">
        <v>605</v>
      </c>
      <c r="E794" s="19">
        <v>173000</v>
      </c>
      <c r="F794" s="33" t="s">
        <v>615</v>
      </c>
      <c r="G794" s="67"/>
      <c r="H794" s="67"/>
    </row>
    <row r="795" spans="1:8" s="86" customFormat="1" ht="15.75">
      <c r="A795" s="13">
        <f>IF(D795="","",SUBTOTAL(3,$D$9:D795))</f>
        <v>651</v>
      </c>
      <c r="B795" s="11" t="s">
        <v>443</v>
      </c>
      <c r="C795" s="7">
        <v>703</v>
      </c>
      <c r="D795" s="7" t="s">
        <v>605</v>
      </c>
      <c r="E795" s="19">
        <v>89200</v>
      </c>
      <c r="F795" s="33" t="s">
        <v>615</v>
      </c>
      <c r="G795" s="67"/>
      <c r="H795" s="67"/>
    </row>
    <row r="796" spans="1:8" s="86" customFormat="1" ht="30">
      <c r="A796" s="13">
        <f>IF(D796="","",SUBTOTAL(3,$D$9:D796))</f>
        <v>652</v>
      </c>
      <c r="B796" s="11" t="s">
        <v>24</v>
      </c>
      <c r="C796" s="7" t="s">
        <v>610</v>
      </c>
      <c r="D796" s="7" t="s">
        <v>605</v>
      </c>
      <c r="E796" s="19">
        <v>14870</v>
      </c>
      <c r="F796" s="33" t="s">
        <v>615</v>
      </c>
      <c r="G796" s="67"/>
      <c r="H796" s="67"/>
    </row>
    <row r="797" spans="1:8" s="86" customFormat="1" ht="30">
      <c r="A797" s="13">
        <f>IF(D797="","",SUBTOTAL(3,$D$9:D797))</f>
        <v>653</v>
      </c>
      <c r="B797" s="11" t="s">
        <v>611</v>
      </c>
      <c r="C797" s="7" t="s">
        <v>612</v>
      </c>
      <c r="D797" s="7" t="s">
        <v>605</v>
      </c>
      <c r="E797" s="19">
        <v>28740</v>
      </c>
      <c r="F797" s="33" t="s">
        <v>615</v>
      </c>
      <c r="G797" s="67"/>
      <c r="H797" s="67"/>
    </row>
    <row r="798" spans="1:8" s="86" customFormat="1" ht="30">
      <c r="A798" s="13">
        <f>IF(D798="","",SUBTOTAL(3,$D$9:D798))</f>
        <v>654</v>
      </c>
      <c r="B798" s="11" t="s">
        <v>613</v>
      </c>
      <c r="C798" s="7" t="s">
        <v>614</v>
      </c>
      <c r="D798" s="7" t="s">
        <v>605</v>
      </c>
      <c r="E798" s="19">
        <v>90060</v>
      </c>
      <c r="F798" s="33" t="s">
        <v>615</v>
      </c>
      <c r="G798" s="67"/>
      <c r="H798" s="67"/>
    </row>
    <row r="799" spans="1:8" s="86" customFormat="1" ht="30">
      <c r="A799" s="13">
        <f>IF(D799="","",SUBTOTAL(3,$D$9:D799))</f>
        <v>655</v>
      </c>
      <c r="B799" s="11" t="s">
        <v>545</v>
      </c>
      <c r="C799" s="7" t="s">
        <v>546</v>
      </c>
      <c r="D799" s="7" t="s">
        <v>605</v>
      </c>
      <c r="E799" s="19">
        <v>23000</v>
      </c>
      <c r="F799" s="33" t="s">
        <v>615</v>
      </c>
      <c r="G799" s="67"/>
      <c r="H799" s="67"/>
    </row>
    <row r="800" spans="1:8" s="86" customFormat="1" ht="30">
      <c r="A800" s="13">
        <f>IF(D800="","",SUBTOTAL(3,$D$9:D800))</f>
        <v>656</v>
      </c>
      <c r="B800" s="11" t="s">
        <v>547</v>
      </c>
      <c r="C800" s="7" t="s">
        <v>548</v>
      </c>
      <c r="D800" s="7" t="s">
        <v>605</v>
      </c>
      <c r="E800" s="19">
        <v>18000</v>
      </c>
      <c r="F800" s="33" t="s">
        <v>615</v>
      </c>
      <c r="G800" s="67"/>
      <c r="H800" s="67"/>
    </row>
    <row r="801" spans="1:8" s="86" customFormat="1" ht="30">
      <c r="A801" s="13">
        <f>IF(D801="","",SUBTOTAL(3,$D$9:D801))</f>
        <v>657</v>
      </c>
      <c r="B801" s="11" t="s">
        <v>549</v>
      </c>
      <c r="C801" s="7" t="s">
        <v>550</v>
      </c>
      <c r="D801" s="7" t="s">
        <v>605</v>
      </c>
      <c r="E801" s="19">
        <v>46000</v>
      </c>
      <c r="F801" s="33" t="s">
        <v>615</v>
      </c>
      <c r="G801" s="67"/>
      <c r="H801" s="67"/>
    </row>
    <row r="802" spans="1:8" s="86" customFormat="1" ht="30">
      <c r="A802" s="13">
        <f>IF(D802="","",SUBTOTAL(3,$D$9:D802))</f>
        <v>658</v>
      </c>
      <c r="B802" s="11" t="s">
        <v>551</v>
      </c>
      <c r="C802" s="7" t="s">
        <v>552</v>
      </c>
      <c r="D802" s="7" t="s">
        <v>605</v>
      </c>
      <c r="E802" s="19">
        <v>43000</v>
      </c>
      <c r="F802" s="33" t="s">
        <v>615</v>
      </c>
      <c r="G802" s="67"/>
      <c r="H802" s="67"/>
    </row>
    <row r="803" spans="1:8" s="86" customFormat="1" ht="30">
      <c r="A803" s="13">
        <f>IF(D803="","",SUBTOTAL(3,$D$9:D803))</f>
        <v>659</v>
      </c>
      <c r="B803" s="11" t="s">
        <v>553</v>
      </c>
      <c r="C803" s="7" t="s">
        <v>554</v>
      </c>
      <c r="D803" s="7" t="s">
        <v>605</v>
      </c>
      <c r="E803" s="19">
        <v>75000</v>
      </c>
      <c r="F803" s="33" t="s">
        <v>615</v>
      </c>
      <c r="G803" s="67"/>
      <c r="H803" s="67"/>
    </row>
    <row r="804" spans="1:8" s="86" customFormat="1" ht="30">
      <c r="A804" s="13">
        <f>IF(D804="","",SUBTOTAL(3,$D$9:D804))</f>
        <v>660</v>
      </c>
      <c r="B804" s="11" t="s">
        <v>67</v>
      </c>
      <c r="C804" s="7" t="s">
        <v>62</v>
      </c>
      <c r="D804" s="7" t="s">
        <v>605</v>
      </c>
      <c r="E804" s="19">
        <v>40000</v>
      </c>
      <c r="F804" s="33" t="s">
        <v>615</v>
      </c>
      <c r="G804" s="67"/>
      <c r="H804" s="67"/>
    </row>
    <row r="805" spans="1:8" s="86" customFormat="1" ht="30">
      <c r="A805" s="13">
        <f>IF(D805="","",SUBTOTAL(3,$D$9:D805))</f>
        <v>661</v>
      </c>
      <c r="B805" s="11" t="s">
        <v>68</v>
      </c>
      <c r="C805" s="7" t="s">
        <v>63</v>
      </c>
      <c r="D805" s="7" t="s">
        <v>605</v>
      </c>
      <c r="E805" s="19">
        <v>54000</v>
      </c>
      <c r="F805" s="33" t="s">
        <v>615</v>
      </c>
      <c r="G805" s="67"/>
      <c r="H805" s="67"/>
    </row>
    <row r="806" spans="1:8" s="86" customFormat="1" ht="30">
      <c r="A806" s="13">
        <f>IF(D806="","",SUBTOTAL(3,$D$9:D806))</f>
        <v>662</v>
      </c>
      <c r="B806" s="11" t="s">
        <v>69</v>
      </c>
      <c r="C806" s="7" t="s">
        <v>64</v>
      </c>
      <c r="D806" s="7" t="s">
        <v>605</v>
      </c>
      <c r="E806" s="19">
        <v>94000</v>
      </c>
      <c r="F806" s="33" t="s">
        <v>615</v>
      </c>
      <c r="G806" s="67"/>
      <c r="H806" s="67"/>
    </row>
    <row r="807" spans="1:8" s="86" customFormat="1" ht="30">
      <c r="A807" s="13">
        <f>IF(D807="","",SUBTOTAL(3,$D$9:D807))</f>
        <v>663</v>
      </c>
      <c r="B807" s="11" t="s">
        <v>70</v>
      </c>
      <c r="C807" s="7" t="s">
        <v>65</v>
      </c>
      <c r="D807" s="7" t="s">
        <v>605</v>
      </c>
      <c r="E807" s="19">
        <v>42000</v>
      </c>
      <c r="F807" s="33" t="s">
        <v>615</v>
      </c>
      <c r="G807" s="67"/>
      <c r="H807" s="67"/>
    </row>
    <row r="808" spans="1:8" s="86" customFormat="1" ht="30">
      <c r="A808" s="13">
        <f>IF(D808="","",SUBTOTAL(3,$D$9:D808))</f>
        <v>664</v>
      </c>
      <c r="B808" s="11" t="s">
        <v>165</v>
      </c>
      <c r="C808" s="7" t="s">
        <v>66</v>
      </c>
      <c r="D808" s="7" t="s">
        <v>605</v>
      </c>
      <c r="E808" s="19">
        <v>81000</v>
      </c>
      <c r="F808" s="33" t="s">
        <v>615</v>
      </c>
      <c r="G808" s="67"/>
      <c r="H808" s="67"/>
    </row>
    <row r="809" spans="1:8" s="86" customFormat="1" ht="15.75">
      <c r="A809" s="13">
        <f>IF(D809="","",SUBTOTAL(3,$D$9:D809))</f>
        <v>665</v>
      </c>
      <c r="B809" s="11" t="s">
        <v>627</v>
      </c>
      <c r="C809" s="7" t="s">
        <v>628</v>
      </c>
      <c r="D809" s="7" t="s">
        <v>605</v>
      </c>
      <c r="E809" s="19">
        <v>16100</v>
      </c>
      <c r="F809" s="33" t="s">
        <v>615</v>
      </c>
      <c r="G809" s="67"/>
      <c r="H809" s="67"/>
    </row>
    <row r="810" spans="1:8" s="86" customFormat="1" ht="30">
      <c r="A810" s="13">
        <f>IF(D810="","",SUBTOTAL(3,$D$9:D810))</f>
        <v>666</v>
      </c>
      <c r="B810" s="11" t="s">
        <v>689</v>
      </c>
      <c r="C810" s="7"/>
      <c r="D810" s="7" t="s">
        <v>605</v>
      </c>
      <c r="E810" s="19">
        <v>59400</v>
      </c>
      <c r="F810" s="33" t="s">
        <v>615</v>
      </c>
      <c r="G810" s="67"/>
      <c r="H810" s="67"/>
    </row>
    <row r="811" spans="1:8" s="86" customFormat="1" ht="30">
      <c r="A811" s="13">
        <f>IF(D811="","",SUBTOTAL(3,$D$9:D811))</f>
        <v>667</v>
      </c>
      <c r="B811" s="11" t="s">
        <v>1</v>
      </c>
      <c r="C811" s="7"/>
      <c r="D811" s="7" t="s">
        <v>605</v>
      </c>
      <c r="E811" s="19">
        <v>91999</v>
      </c>
      <c r="F811" s="33" t="s">
        <v>615</v>
      </c>
      <c r="G811" s="67"/>
      <c r="H811" s="67"/>
    </row>
    <row r="812" spans="1:8" s="86" customFormat="1" ht="15.75">
      <c r="A812" s="13">
        <f>IF(D812="","",SUBTOTAL(3,$D$9:D812))</f>
        <v>668</v>
      </c>
      <c r="B812" s="11" t="s">
        <v>2</v>
      </c>
      <c r="C812" s="7" t="s">
        <v>3</v>
      </c>
      <c r="D812" s="7" t="s">
        <v>605</v>
      </c>
      <c r="E812" s="19">
        <v>91999</v>
      </c>
      <c r="F812" s="33" t="s">
        <v>615</v>
      </c>
      <c r="G812" s="67"/>
      <c r="H812" s="67"/>
    </row>
    <row r="813" spans="1:8" s="87" customFormat="1" ht="30">
      <c r="A813" s="13">
        <f>IF(D813="","",SUBTOTAL(3,$D$9:D813))</f>
        <v>669</v>
      </c>
      <c r="B813" s="11" t="s">
        <v>4</v>
      </c>
      <c r="C813" s="7" t="s">
        <v>7</v>
      </c>
      <c r="D813" s="7" t="s">
        <v>605</v>
      </c>
      <c r="E813" s="19">
        <v>167200</v>
      </c>
      <c r="F813" s="33" t="s">
        <v>615</v>
      </c>
      <c r="G813" s="67"/>
      <c r="H813" s="67"/>
    </row>
    <row r="814" spans="1:8" s="46" customFormat="1" ht="15.75">
      <c r="A814" s="13">
        <f>IF(D814="","",SUBTOTAL(3,$D$9:D814))</f>
        <v>670</v>
      </c>
      <c r="B814" s="11" t="s">
        <v>5</v>
      </c>
      <c r="C814" s="7" t="s">
        <v>6</v>
      </c>
      <c r="D814" s="7" t="s">
        <v>605</v>
      </c>
      <c r="E814" s="19">
        <v>77000</v>
      </c>
      <c r="F814" s="33" t="s">
        <v>615</v>
      </c>
      <c r="G814" s="67"/>
      <c r="H814" s="67"/>
    </row>
    <row r="815" spans="1:8" s="46" customFormat="1" ht="15.75">
      <c r="A815" s="13">
        <f>IF(D815="","",SUBTOTAL(3,$D$9:D815))</f>
        <v>671</v>
      </c>
      <c r="B815" s="11" t="s">
        <v>847</v>
      </c>
      <c r="C815" s="7" t="s">
        <v>843</v>
      </c>
      <c r="D815" s="7" t="s">
        <v>605</v>
      </c>
      <c r="E815" s="19">
        <v>9200</v>
      </c>
      <c r="F815" s="286" t="s">
        <v>905</v>
      </c>
      <c r="G815" s="67"/>
      <c r="H815" s="67"/>
    </row>
    <row r="816" spans="1:8" s="46" customFormat="1" ht="15.75">
      <c r="A816" s="13">
        <f>IF(D816="","",SUBTOTAL(3,$D$9:D816))</f>
        <v>672</v>
      </c>
      <c r="B816" s="11" t="s">
        <v>848</v>
      </c>
      <c r="C816" s="7" t="s">
        <v>843</v>
      </c>
      <c r="D816" s="7" t="s">
        <v>605</v>
      </c>
      <c r="E816" s="19">
        <v>16200</v>
      </c>
      <c r="F816" s="286"/>
      <c r="G816" s="67"/>
      <c r="H816" s="67"/>
    </row>
    <row r="817" spans="1:8" s="46" customFormat="1" ht="15.75">
      <c r="A817" s="13">
        <f>IF(D817="","",SUBTOTAL(3,$D$9:D817))</f>
        <v>673</v>
      </c>
      <c r="B817" s="11" t="s">
        <v>629</v>
      </c>
      <c r="C817" s="7" t="s">
        <v>630</v>
      </c>
      <c r="D817" s="7" t="s">
        <v>605</v>
      </c>
      <c r="E817" s="19">
        <v>19000</v>
      </c>
      <c r="F817" s="33" t="s">
        <v>615</v>
      </c>
      <c r="G817" s="67"/>
      <c r="H817" s="67"/>
    </row>
    <row r="818" spans="1:8" s="46" customFormat="1" ht="15.75">
      <c r="A818" s="13">
        <f>IF(D818="","",SUBTOTAL(3,$D$9:D818))</f>
        <v>674</v>
      </c>
      <c r="B818" s="11" t="s">
        <v>631</v>
      </c>
      <c r="C818" s="7" t="s">
        <v>630</v>
      </c>
      <c r="D818" s="7" t="s">
        <v>605</v>
      </c>
      <c r="E818" s="19">
        <v>28000</v>
      </c>
      <c r="F818" s="33" t="s">
        <v>615</v>
      </c>
      <c r="G818" s="67"/>
      <c r="H818" s="67"/>
    </row>
    <row r="819" spans="1:11" s="46" customFormat="1" ht="28.5">
      <c r="A819" s="81" t="s">
        <v>305</v>
      </c>
      <c r="B819" s="189" t="s">
        <v>513</v>
      </c>
      <c r="C819" s="114"/>
      <c r="D819" s="114"/>
      <c r="E819" s="110"/>
      <c r="F819" s="178"/>
      <c r="G819" s="67"/>
      <c r="H819" s="84"/>
      <c r="K819" s="145"/>
    </row>
    <row r="820" spans="1:8" s="46" customFormat="1" ht="30">
      <c r="A820" s="13">
        <f>IF(D820="","",SUBTOTAL(3,$D$9:D820))</f>
        <v>675</v>
      </c>
      <c r="B820" s="11" t="s">
        <v>544</v>
      </c>
      <c r="C820" s="7" t="s">
        <v>632</v>
      </c>
      <c r="D820" s="7" t="s">
        <v>605</v>
      </c>
      <c r="E820" s="19">
        <v>5800</v>
      </c>
      <c r="F820" s="33" t="s">
        <v>615</v>
      </c>
      <c r="G820" s="67"/>
      <c r="H820" s="67"/>
    </row>
    <row r="821" spans="1:8" s="46" customFormat="1" ht="30">
      <c r="A821" s="13">
        <f>IF(D821="","",SUBTOTAL(3,$D$9:D821))</f>
        <v>676</v>
      </c>
      <c r="B821" s="11" t="s">
        <v>18</v>
      </c>
      <c r="C821" s="7" t="s">
        <v>633</v>
      </c>
      <c r="D821" s="7" t="s">
        <v>605</v>
      </c>
      <c r="E821" s="19">
        <v>6000</v>
      </c>
      <c r="F821" s="33" t="s">
        <v>615</v>
      </c>
      <c r="G821" s="67"/>
      <c r="H821" s="67"/>
    </row>
    <row r="822" spans="1:8" s="46" customFormat="1" ht="30">
      <c r="A822" s="13">
        <f>IF(D822="","",SUBTOTAL(3,$D$9:D822))</f>
        <v>677</v>
      </c>
      <c r="B822" s="11" t="s">
        <v>19</v>
      </c>
      <c r="C822" s="7" t="s">
        <v>634</v>
      </c>
      <c r="D822" s="7" t="s">
        <v>605</v>
      </c>
      <c r="E822" s="19">
        <v>6800</v>
      </c>
      <c r="F822" s="33" t="s">
        <v>615</v>
      </c>
      <c r="G822" s="67"/>
      <c r="H822" s="67"/>
    </row>
    <row r="823" spans="1:8" s="46" customFormat="1" ht="30">
      <c r="A823" s="13">
        <f>IF(D823="","",SUBTOTAL(3,$D$9:D823))</f>
        <v>678</v>
      </c>
      <c r="B823" s="11" t="s">
        <v>658</v>
      </c>
      <c r="C823" s="7" t="s">
        <v>660</v>
      </c>
      <c r="D823" s="7" t="s">
        <v>605</v>
      </c>
      <c r="E823" s="19">
        <v>4250</v>
      </c>
      <c r="F823" s="33" t="s">
        <v>615</v>
      </c>
      <c r="G823" s="67"/>
      <c r="H823" s="67"/>
    </row>
    <row r="824" spans="1:8" s="46" customFormat="1" ht="15.75">
      <c r="A824" s="13">
        <f>IF(D824="","",SUBTOTAL(3,$D$9:D824))</f>
        <v>679</v>
      </c>
      <c r="B824" s="11" t="s">
        <v>659</v>
      </c>
      <c r="C824" s="7" t="s">
        <v>661</v>
      </c>
      <c r="D824" s="7" t="s">
        <v>605</v>
      </c>
      <c r="E824" s="19">
        <v>11200</v>
      </c>
      <c r="F824" s="33" t="s">
        <v>615</v>
      </c>
      <c r="G824" s="67"/>
      <c r="H824" s="67"/>
    </row>
    <row r="825" spans="1:8" s="46" customFormat="1" ht="15.75">
      <c r="A825" s="13">
        <f>IF(D825="","",SUBTOTAL(3,$D$9:D825))</f>
        <v>680</v>
      </c>
      <c r="B825" s="11" t="s">
        <v>167</v>
      </c>
      <c r="C825" s="7" t="s">
        <v>662</v>
      </c>
      <c r="D825" s="7" t="s">
        <v>605</v>
      </c>
      <c r="E825" s="19">
        <v>15800</v>
      </c>
      <c r="F825" s="33" t="s">
        <v>615</v>
      </c>
      <c r="G825" s="67"/>
      <c r="H825" s="67"/>
    </row>
    <row r="826" spans="1:8" s="46" customFormat="1" ht="30">
      <c r="A826" s="13">
        <f>IF(D826="","",SUBTOTAL(3,$D$9:D826))</f>
        <v>681</v>
      </c>
      <c r="B826" s="11" t="s">
        <v>663</v>
      </c>
      <c r="C826" s="7" t="s">
        <v>166</v>
      </c>
      <c r="D826" s="7" t="s">
        <v>605</v>
      </c>
      <c r="E826" s="19">
        <v>104000</v>
      </c>
      <c r="F826" s="33" t="s">
        <v>615</v>
      </c>
      <c r="G826" s="67"/>
      <c r="H826" s="67"/>
    </row>
    <row r="827" spans="1:8" s="46" customFormat="1" ht="15.75">
      <c r="A827" s="13">
        <f>IF(D827="","",SUBTOTAL(3,$D$9:D827))</f>
        <v>682</v>
      </c>
      <c r="B827" s="11" t="s">
        <v>844</v>
      </c>
      <c r="C827" s="7"/>
      <c r="D827" s="7" t="s">
        <v>605</v>
      </c>
      <c r="E827" s="19">
        <v>11200</v>
      </c>
      <c r="F827" s="286" t="s">
        <v>903</v>
      </c>
      <c r="G827" s="67"/>
      <c r="H827" s="67"/>
    </row>
    <row r="828" spans="1:8" s="46" customFormat="1" ht="15.75">
      <c r="A828" s="13">
        <f>IF(D828="","",SUBTOTAL(3,$D$9:D828))</f>
        <v>683</v>
      </c>
      <c r="B828" s="11" t="s">
        <v>845</v>
      </c>
      <c r="C828" s="7"/>
      <c r="D828" s="7" t="s">
        <v>605</v>
      </c>
      <c r="E828" s="19">
        <v>16000</v>
      </c>
      <c r="F828" s="286"/>
      <c r="G828" s="67"/>
      <c r="H828" s="67"/>
    </row>
    <row r="829" spans="1:8" s="46" customFormat="1" ht="15.75">
      <c r="A829" s="13">
        <f>IF(D829="","",SUBTOTAL(3,$D$9:D829))</f>
        <v>684</v>
      </c>
      <c r="B829" s="11" t="s">
        <v>846</v>
      </c>
      <c r="C829" s="7"/>
      <c r="D829" s="7" t="s">
        <v>605</v>
      </c>
      <c r="E829" s="19">
        <v>30000</v>
      </c>
      <c r="F829" s="286"/>
      <c r="G829" s="67"/>
      <c r="H829" s="67"/>
    </row>
    <row r="830" spans="1:8" s="46" customFormat="1" ht="15.75">
      <c r="A830" s="13">
        <f>IF(D830="","",SUBTOTAL(3,$D$9:D830))</f>
        <v>685</v>
      </c>
      <c r="B830" s="11" t="s">
        <v>578</v>
      </c>
      <c r="C830" s="7" t="s">
        <v>228</v>
      </c>
      <c r="D830" s="7" t="s">
        <v>605</v>
      </c>
      <c r="E830" s="19">
        <v>17000</v>
      </c>
      <c r="F830" s="33" t="s">
        <v>615</v>
      </c>
      <c r="G830" s="67"/>
      <c r="H830" s="67"/>
    </row>
    <row r="831" spans="1:8" s="46" customFormat="1" ht="15.75">
      <c r="A831" s="13">
        <f>IF(D831="","",SUBTOTAL(3,$D$9:D831))</f>
        <v>686</v>
      </c>
      <c r="B831" s="11" t="s">
        <v>59</v>
      </c>
      <c r="C831" s="7" t="s">
        <v>579</v>
      </c>
      <c r="D831" s="7" t="s">
        <v>605</v>
      </c>
      <c r="E831" s="19">
        <v>17700</v>
      </c>
      <c r="F831" s="33" t="s">
        <v>615</v>
      </c>
      <c r="G831" s="67"/>
      <c r="H831" s="67"/>
    </row>
    <row r="832" spans="1:8" s="46" customFormat="1" ht="15.75">
      <c r="A832" s="13">
        <f>IF(D832="","",SUBTOTAL(3,$D$9:D832))</f>
        <v>687</v>
      </c>
      <c r="B832" s="11" t="s">
        <v>223</v>
      </c>
      <c r="C832" s="7" t="s">
        <v>512</v>
      </c>
      <c r="D832" s="7" t="s">
        <v>605</v>
      </c>
      <c r="E832" s="19">
        <v>4200</v>
      </c>
      <c r="F832" s="33" t="s">
        <v>615</v>
      </c>
      <c r="G832" s="67"/>
      <c r="H832" s="67"/>
    </row>
    <row r="833" spans="1:8" s="46" customFormat="1" ht="15.75">
      <c r="A833" s="13">
        <f>IF(D833="","",SUBTOTAL(3,$D$9:D833))</f>
        <v>688</v>
      </c>
      <c r="B833" s="11" t="s">
        <v>487</v>
      </c>
      <c r="C833" s="7" t="s">
        <v>512</v>
      </c>
      <c r="D833" s="7" t="s">
        <v>605</v>
      </c>
      <c r="E833" s="19">
        <v>3700</v>
      </c>
      <c r="F833" s="33" t="s">
        <v>615</v>
      </c>
      <c r="G833" s="67"/>
      <c r="H833" s="67"/>
    </row>
    <row r="834" spans="1:8" s="46" customFormat="1" ht="15.75">
      <c r="A834" s="13">
        <f>IF(D834="","",SUBTOTAL(3,$D$9:D834))</f>
        <v>689</v>
      </c>
      <c r="B834" s="11" t="s">
        <v>488</v>
      </c>
      <c r="C834" s="7" t="s">
        <v>512</v>
      </c>
      <c r="D834" s="7" t="s">
        <v>605</v>
      </c>
      <c r="E834" s="19">
        <v>7500</v>
      </c>
      <c r="F834" s="33" t="s">
        <v>615</v>
      </c>
      <c r="G834" s="67"/>
      <c r="H834" s="67"/>
    </row>
    <row r="835" spans="1:8" s="46" customFormat="1" ht="15.75">
      <c r="A835" s="13">
        <f>IF(D835="","",SUBTOTAL(3,$D$9:D835))</f>
        <v>690</v>
      </c>
      <c r="B835" s="11" t="s">
        <v>489</v>
      </c>
      <c r="C835" s="7"/>
      <c r="D835" s="7" t="s">
        <v>605</v>
      </c>
      <c r="E835" s="19">
        <v>6300</v>
      </c>
      <c r="F835" s="33" t="s">
        <v>615</v>
      </c>
      <c r="G835" s="67"/>
      <c r="H835" s="67"/>
    </row>
    <row r="836" spans="1:8" s="46" customFormat="1" ht="15.75">
      <c r="A836" s="13">
        <f>IF(D836="","",SUBTOTAL(3,$D$9:D836))</f>
        <v>691</v>
      </c>
      <c r="B836" s="11" t="s">
        <v>490</v>
      </c>
      <c r="C836" s="7"/>
      <c r="D836" s="7" t="s">
        <v>605</v>
      </c>
      <c r="E836" s="19">
        <v>4300</v>
      </c>
      <c r="F836" s="33" t="s">
        <v>615</v>
      </c>
      <c r="G836" s="67"/>
      <c r="H836" s="67"/>
    </row>
    <row r="837" spans="1:8" s="46" customFormat="1" ht="15.75">
      <c r="A837" s="13">
        <f>IF(D837="","",SUBTOTAL(3,$D$9:D837))</f>
        <v>692</v>
      </c>
      <c r="B837" s="11" t="s">
        <v>491</v>
      </c>
      <c r="C837" s="7"/>
      <c r="D837" s="7" t="s">
        <v>605</v>
      </c>
      <c r="E837" s="19">
        <v>4500</v>
      </c>
      <c r="F837" s="33" t="s">
        <v>615</v>
      </c>
      <c r="G837" s="67"/>
      <c r="H837" s="67"/>
    </row>
    <row r="838" spans="1:11" s="45" customFormat="1" ht="15.75">
      <c r="A838" s="81" t="s">
        <v>301</v>
      </c>
      <c r="B838" s="189" t="s">
        <v>278</v>
      </c>
      <c r="C838" s="108"/>
      <c r="D838" s="108"/>
      <c r="E838" s="110"/>
      <c r="F838" s="111"/>
      <c r="G838" s="66"/>
      <c r="H838" s="150"/>
      <c r="K838" s="146"/>
    </row>
    <row r="839" spans="1:8" s="158" customFormat="1" ht="15">
      <c r="A839" s="13">
        <f>IF(D839="","",SUBTOTAL(3,$D$9:D839))</f>
        <v>693</v>
      </c>
      <c r="B839" s="173" t="s">
        <v>1271</v>
      </c>
      <c r="C839" s="305" t="s">
        <v>1272</v>
      </c>
      <c r="D839" s="174" t="s">
        <v>607</v>
      </c>
      <c r="E839" s="175">
        <v>3700</v>
      </c>
      <c r="F839" s="286" t="s">
        <v>1273</v>
      </c>
      <c r="G839" s="163"/>
      <c r="H839" s="163"/>
    </row>
    <row r="840" spans="1:8" s="158" customFormat="1" ht="15">
      <c r="A840" s="13">
        <f>IF(D840="","",SUBTOTAL(3,$D$9:D840))</f>
        <v>694</v>
      </c>
      <c r="B840" s="173" t="s">
        <v>1274</v>
      </c>
      <c r="C840" s="305"/>
      <c r="D840" s="174" t="s">
        <v>607</v>
      </c>
      <c r="E840" s="175">
        <v>6030</v>
      </c>
      <c r="F840" s="286"/>
      <c r="G840" s="163"/>
      <c r="H840" s="163"/>
    </row>
    <row r="841" spans="1:8" s="158" customFormat="1" ht="15">
      <c r="A841" s="13">
        <f>IF(D841="","",SUBTOTAL(3,$D$9:D841))</f>
        <v>695</v>
      </c>
      <c r="B841" s="173" t="s">
        <v>1275</v>
      </c>
      <c r="C841" s="305"/>
      <c r="D841" s="174" t="s">
        <v>607</v>
      </c>
      <c r="E841" s="175">
        <v>22100</v>
      </c>
      <c r="F841" s="286"/>
      <c r="G841" s="163"/>
      <c r="H841" s="163"/>
    </row>
    <row r="842" spans="1:8" s="158" customFormat="1" ht="15">
      <c r="A842" s="13">
        <f>IF(D842="","",SUBTOTAL(3,$D$9:D842))</f>
        <v>696</v>
      </c>
      <c r="B842" s="173" t="s">
        <v>1276</v>
      </c>
      <c r="C842" s="305"/>
      <c r="D842" s="174" t="s">
        <v>607</v>
      </c>
      <c r="E842" s="175">
        <v>103600</v>
      </c>
      <c r="F842" s="286"/>
      <c r="G842" s="163"/>
      <c r="H842" s="163"/>
    </row>
    <row r="843" spans="1:8" s="158" customFormat="1" ht="15">
      <c r="A843" s="13">
        <f>IF(D843="","",SUBTOTAL(3,$D$9:D843))</f>
        <v>697</v>
      </c>
      <c r="B843" s="173" t="s">
        <v>1277</v>
      </c>
      <c r="C843" s="305"/>
      <c r="D843" s="174" t="s">
        <v>607</v>
      </c>
      <c r="E843" s="175">
        <v>514200</v>
      </c>
      <c r="F843" s="286"/>
      <c r="G843" s="163"/>
      <c r="H843" s="163"/>
    </row>
    <row r="844" spans="1:8" s="158" customFormat="1" ht="15">
      <c r="A844" s="13">
        <f>IF(D844="","",SUBTOTAL(3,$D$9:D844))</f>
        <v>698</v>
      </c>
      <c r="B844" s="173" t="s">
        <v>1278</v>
      </c>
      <c r="C844" s="305"/>
      <c r="D844" s="174" t="s">
        <v>607</v>
      </c>
      <c r="E844" s="175">
        <v>644300</v>
      </c>
      <c r="F844" s="286"/>
      <c r="G844" s="163"/>
      <c r="H844" s="163"/>
    </row>
    <row r="845" spans="1:8" s="158" customFormat="1" ht="15">
      <c r="A845" s="13">
        <f>IF(D845="","",SUBTOTAL(3,$D$9:D845))</f>
        <v>699</v>
      </c>
      <c r="B845" s="173" t="s">
        <v>1279</v>
      </c>
      <c r="C845" s="305" t="s">
        <v>1280</v>
      </c>
      <c r="D845" s="174" t="s">
        <v>607</v>
      </c>
      <c r="E845" s="175">
        <v>4110</v>
      </c>
      <c r="F845" s="286"/>
      <c r="G845" s="163"/>
      <c r="H845" s="163"/>
    </row>
    <row r="846" spans="1:8" s="158" customFormat="1" ht="15">
      <c r="A846" s="13">
        <f>IF(D846="","",SUBTOTAL(3,$D$9:D846))</f>
        <v>700</v>
      </c>
      <c r="B846" s="173" t="s">
        <v>1384</v>
      </c>
      <c r="C846" s="305"/>
      <c r="D846" s="174" t="s">
        <v>607</v>
      </c>
      <c r="E846" s="175">
        <v>5270</v>
      </c>
      <c r="F846" s="286"/>
      <c r="G846" s="163"/>
      <c r="H846" s="163"/>
    </row>
    <row r="847" spans="1:8" s="158" customFormat="1" ht="15">
      <c r="A847" s="13">
        <f>IF(D847="","",SUBTOTAL(3,$D$9:D847))</f>
        <v>701</v>
      </c>
      <c r="B847" s="173" t="s">
        <v>1281</v>
      </c>
      <c r="C847" s="305"/>
      <c r="D847" s="174" t="s">
        <v>607</v>
      </c>
      <c r="E847" s="175">
        <v>15540</v>
      </c>
      <c r="F847" s="286"/>
      <c r="G847" s="163"/>
      <c r="H847" s="163"/>
    </row>
    <row r="848" spans="1:8" s="158" customFormat="1" ht="15">
      <c r="A848" s="13">
        <f>IF(D848="","",SUBTOTAL(3,$D$9:D848))</f>
        <v>702</v>
      </c>
      <c r="B848" s="173" t="s">
        <v>1282</v>
      </c>
      <c r="C848" s="305"/>
      <c r="D848" s="174" t="s">
        <v>607</v>
      </c>
      <c r="E848" s="175">
        <v>56600</v>
      </c>
      <c r="F848" s="286"/>
      <c r="G848" s="163"/>
      <c r="H848" s="163"/>
    </row>
    <row r="849" spans="1:8" s="158" customFormat="1" ht="15">
      <c r="A849" s="13">
        <f>IF(D849="","",SUBTOTAL(3,$D$9:D849))</f>
        <v>703</v>
      </c>
      <c r="B849" s="173" t="s">
        <v>1283</v>
      </c>
      <c r="C849" s="305"/>
      <c r="D849" s="174" t="s">
        <v>607</v>
      </c>
      <c r="E849" s="175">
        <v>106300</v>
      </c>
      <c r="F849" s="286"/>
      <c r="G849" s="163"/>
      <c r="H849" s="163"/>
    </row>
    <row r="850" spans="1:8" s="158" customFormat="1" ht="15">
      <c r="A850" s="13">
        <f>IF(D850="","",SUBTOTAL(3,$D$9:D850))</f>
        <v>704</v>
      </c>
      <c r="B850" s="173" t="s">
        <v>1284</v>
      </c>
      <c r="C850" s="305"/>
      <c r="D850" s="174" t="s">
        <v>607</v>
      </c>
      <c r="E850" s="175">
        <v>203400</v>
      </c>
      <c r="F850" s="286"/>
      <c r="G850" s="163"/>
      <c r="H850" s="163"/>
    </row>
    <row r="851" spans="1:8" s="158" customFormat="1" ht="15">
      <c r="A851" s="13">
        <f>IF(D851="","",SUBTOTAL(3,$D$9:D851))</f>
        <v>705</v>
      </c>
      <c r="B851" s="173" t="s">
        <v>1285</v>
      </c>
      <c r="C851" s="305"/>
      <c r="D851" s="174" t="s">
        <v>607</v>
      </c>
      <c r="E851" s="175">
        <v>328800</v>
      </c>
      <c r="F851" s="286"/>
      <c r="G851" s="163"/>
      <c r="H851" s="163"/>
    </row>
    <row r="852" spans="1:8" s="158" customFormat="1" ht="18.75" customHeight="1">
      <c r="A852" s="13">
        <f>IF(D852="","",SUBTOTAL(3,$D$9:D852))</f>
        <v>706</v>
      </c>
      <c r="B852" s="173" t="s">
        <v>1286</v>
      </c>
      <c r="C852" s="339" t="s">
        <v>1287</v>
      </c>
      <c r="D852" s="174" t="s">
        <v>607</v>
      </c>
      <c r="E852" s="175">
        <v>24100</v>
      </c>
      <c r="F852" s="286"/>
      <c r="G852" s="163"/>
      <c r="H852" s="163"/>
    </row>
    <row r="853" spans="1:8" s="158" customFormat="1" ht="15">
      <c r="A853" s="13">
        <f>IF(D853="","",SUBTOTAL(3,$D$9:D853))</f>
        <v>707</v>
      </c>
      <c r="B853" s="173" t="s">
        <v>1288</v>
      </c>
      <c r="C853" s="339"/>
      <c r="D853" s="174" t="s">
        <v>607</v>
      </c>
      <c r="E853" s="175">
        <v>54000</v>
      </c>
      <c r="F853" s="286"/>
      <c r="G853" s="163"/>
      <c r="H853" s="163"/>
    </row>
    <row r="854" spans="1:8" s="158" customFormat="1" ht="15">
      <c r="A854" s="13">
        <f>IF(D854="","",SUBTOTAL(3,$D$9:D854))</f>
        <v>708</v>
      </c>
      <c r="B854" s="173" t="s">
        <v>1289</v>
      </c>
      <c r="C854" s="307" t="s">
        <v>1290</v>
      </c>
      <c r="D854" s="174" t="s">
        <v>607</v>
      </c>
      <c r="E854" s="175">
        <v>14840</v>
      </c>
      <c r="F854" s="286"/>
      <c r="G854" s="163"/>
      <c r="H854" s="163"/>
    </row>
    <row r="855" spans="1:8" s="158" customFormat="1" ht="15">
      <c r="A855" s="13">
        <f>IF(D855="","",SUBTOTAL(3,$D$9:D855))</f>
        <v>709</v>
      </c>
      <c r="B855" s="173" t="s">
        <v>1291</v>
      </c>
      <c r="C855" s="307"/>
      <c r="D855" s="174" t="s">
        <v>607</v>
      </c>
      <c r="E855" s="175">
        <v>22000</v>
      </c>
      <c r="F855" s="286"/>
      <c r="G855" s="163"/>
      <c r="H855" s="163"/>
    </row>
    <row r="856" spans="1:8" s="158" customFormat="1" ht="15">
      <c r="A856" s="13">
        <f>IF(D856="","",SUBTOTAL(3,$D$9:D856))</f>
        <v>710</v>
      </c>
      <c r="B856" s="173" t="s">
        <v>1292</v>
      </c>
      <c r="C856" s="307"/>
      <c r="D856" s="174" t="s">
        <v>607</v>
      </c>
      <c r="E856" s="175">
        <v>45800</v>
      </c>
      <c r="F856" s="286"/>
      <c r="G856" s="163"/>
      <c r="H856" s="163"/>
    </row>
    <row r="857" spans="1:8" s="158" customFormat="1" ht="22.5" customHeight="1">
      <c r="A857" s="13">
        <f>IF(D857="","",SUBTOTAL(3,$D$9:D857))</f>
        <v>711</v>
      </c>
      <c r="B857" s="173" t="s">
        <v>1293</v>
      </c>
      <c r="C857" s="339" t="s">
        <v>1294</v>
      </c>
      <c r="D857" s="174" t="s">
        <v>607</v>
      </c>
      <c r="E857" s="175">
        <v>18930</v>
      </c>
      <c r="F857" s="286"/>
      <c r="G857" s="163"/>
      <c r="H857" s="163"/>
    </row>
    <row r="858" spans="1:8" s="158" customFormat="1" ht="15">
      <c r="A858" s="13">
        <f>IF(D858="","",SUBTOTAL(3,$D$9:D858))</f>
        <v>712</v>
      </c>
      <c r="B858" s="173" t="s">
        <v>1295</v>
      </c>
      <c r="C858" s="339"/>
      <c r="D858" s="174" t="s">
        <v>607</v>
      </c>
      <c r="E858" s="175">
        <v>28200</v>
      </c>
      <c r="F858" s="286"/>
      <c r="G858" s="163"/>
      <c r="H858" s="163"/>
    </row>
    <row r="859" spans="1:8" s="158" customFormat="1" ht="15">
      <c r="A859" s="13">
        <f>IF(D859="","",SUBTOTAL(3,$D$9:D859))</f>
        <v>713</v>
      </c>
      <c r="B859" s="173" t="s">
        <v>1296</v>
      </c>
      <c r="C859" s="302" t="s">
        <v>1297</v>
      </c>
      <c r="D859" s="174" t="s">
        <v>607</v>
      </c>
      <c r="E859" s="175">
        <v>84700</v>
      </c>
      <c r="F859" s="286"/>
      <c r="G859" s="163"/>
      <c r="H859" s="163"/>
    </row>
    <row r="860" spans="1:8" s="158" customFormat="1" ht="15">
      <c r="A860" s="13">
        <f>IF(D860="","",SUBTOTAL(3,$D$9:D860))</f>
        <v>714</v>
      </c>
      <c r="B860" s="173" t="s">
        <v>1298</v>
      </c>
      <c r="C860" s="302"/>
      <c r="D860" s="174" t="s">
        <v>607</v>
      </c>
      <c r="E860" s="175">
        <v>166600</v>
      </c>
      <c r="F860" s="286"/>
      <c r="G860" s="163"/>
      <c r="H860" s="163"/>
    </row>
    <row r="861" spans="1:8" s="158" customFormat="1" ht="15">
      <c r="A861" s="13">
        <f>IF(D861="","",SUBTOTAL(3,$D$9:D861))</f>
        <v>715</v>
      </c>
      <c r="B861" s="173" t="s">
        <v>1299</v>
      </c>
      <c r="C861" s="302"/>
      <c r="D861" s="174" t="s">
        <v>607</v>
      </c>
      <c r="E861" s="175">
        <v>428200</v>
      </c>
      <c r="F861" s="286"/>
      <c r="G861" s="163"/>
      <c r="H861" s="163"/>
    </row>
    <row r="862" spans="1:8" s="158" customFormat="1" ht="15">
      <c r="A862" s="13">
        <f>IF(D862="","",SUBTOTAL(3,$D$9:D862))</f>
        <v>716</v>
      </c>
      <c r="B862" s="173" t="s">
        <v>1300</v>
      </c>
      <c r="C862" s="302"/>
      <c r="D862" s="174" t="s">
        <v>607</v>
      </c>
      <c r="E862" s="175">
        <v>690900</v>
      </c>
      <c r="F862" s="286"/>
      <c r="G862" s="163"/>
      <c r="H862" s="163"/>
    </row>
    <row r="863" spans="1:8" s="158" customFormat="1" ht="15">
      <c r="A863" s="13">
        <f>IF(D863="","",SUBTOTAL(3,$D$9:D863))</f>
        <v>717</v>
      </c>
      <c r="B863" s="173" t="s">
        <v>1301</v>
      </c>
      <c r="C863" s="302" t="s">
        <v>1302</v>
      </c>
      <c r="D863" s="174" t="s">
        <v>607</v>
      </c>
      <c r="E863" s="175">
        <v>117500</v>
      </c>
      <c r="F863" s="286"/>
      <c r="G863" s="163"/>
      <c r="H863" s="163"/>
    </row>
    <row r="864" spans="1:8" s="158" customFormat="1" ht="15">
      <c r="A864" s="13">
        <f>IF(D864="","",SUBTOTAL(3,$D$9:D864))</f>
        <v>718</v>
      </c>
      <c r="B864" s="173" t="s">
        <v>1303</v>
      </c>
      <c r="C864" s="302"/>
      <c r="D864" s="174" t="s">
        <v>607</v>
      </c>
      <c r="E864" s="175">
        <v>328100</v>
      </c>
      <c r="F864" s="286"/>
      <c r="G864" s="163"/>
      <c r="H864" s="163"/>
    </row>
    <row r="865" spans="1:8" s="158" customFormat="1" ht="15">
      <c r="A865" s="13">
        <f>IF(D865="","",SUBTOTAL(3,$D$9:D865))</f>
        <v>719</v>
      </c>
      <c r="B865" s="173" t="s">
        <v>1304</v>
      </c>
      <c r="C865" s="302"/>
      <c r="D865" s="174" t="s">
        <v>607</v>
      </c>
      <c r="E865" s="175">
        <v>625200</v>
      </c>
      <c r="F865" s="286"/>
      <c r="G865" s="163"/>
      <c r="H865" s="163"/>
    </row>
    <row r="866" spans="1:8" s="158" customFormat="1" ht="15">
      <c r="A866" s="13">
        <f>IF(D866="","",SUBTOTAL(3,$D$9:D866))</f>
        <v>720</v>
      </c>
      <c r="B866" s="173" t="s">
        <v>1305</v>
      </c>
      <c r="C866" s="302"/>
      <c r="D866" s="174" t="s">
        <v>607</v>
      </c>
      <c r="E866" s="175">
        <v>789100</v>
      </c>
      <c r="F866" s="286"/>
      <c r="G866" s="163"/>
      <c r="H866" s="163"/>
    </row>
    <row r="867" spans="1:8" s="158" customFormat="1" ht="15">
      <c r="A867" s="13">
        <f>IF(D867="","",SUBTOTAL(3,$D$9:D867))</f>
        <v>721</v>
      </c>
      <c r="B867" s="173" t="s">
        <v>1306</v>
      </c>
      <c r="C867" s="302" t="s">
        <v>1307</v>
      </c>
      <c r="D867" s="174" t="s">
        <v>607</v>
      </c>
      <c r="E867" s="175">
        <v>152200</v>
      </c>
      <c r="F867" s="286"/>
      <c r="G867" s="163"/>
      <c r="H867" s="163"/>
    </row>
    <row r="868" spans="1:8" s="158" customFormat="1" ht="15">
      <c r="A868" s="13">
        <f>IF(D868="","",SUBTOTAL(3,$D$9:D868))</f>
        <v>722</v>
      </c>
      <c r="B868" s="173" t="s">
        <v>1308</v>
      </c>
      <c r="C868" s="302"/>
      <c r="D868" s="174" t="s">
        <v>607</v>
      </c>
      <c r="E868" s="175">
        <v>232300</v>
      </c>
      <c r="F868" s="286"/>
      <c r="G868" s="163"/>
      <c r="H868" s="163"/>
    </row>
    <row r="869" spans="1:8" s="158" customFormat="1" ht="15">
      <c r="A869" s="13">
        <f>IF(D869="","",SUBTOTAL(3,$D$9:D869))</f>
        <v>723</v>
      </c>
      <c r="B869" s="173" t="s">
        <v>1309</v>
      </c>
      <c r="C869" s="302"/>
      <c r="D869" s="174" t="s">
        <v>607</v>
      </c>
      <c r="E869" s="175">
        <v>434100</v>
      </c>
      <c r="F869" s="286"/>
      <c r="G869" s="163"/>
      <c r="H869" s="163"/>
    </row>
    <row r="870" spans="1:8" s="158" customFormat="1" ht="15">
      <c r="A870" s="13">
        <f>IF(D870="","",SUBTOTAL(3,$D$9:D870))</f>
        <v>724</v>
      </c>
      <c r="B870" s="173" t="s">
        <v>1310</v>
      </c>
      <c r="C870" s="302"/>
      <c r="D870" s="174" t="s">
        <v>607</v>
      </c>
      <c r="E870" s="175">
        <v>1050100</v>
      </c>
      <c r="F870" s="286"/>
      <c r="G870" s="163"/>
      <c r="H870" s="163"/>
    </row>
    <row r="871" spans="1:8" s="158" customFormat="1" ht="15">
      <c r="A871" s="13">
        <f>IF(D871="","",SUBTOTAL(3,$D$9:D871))</f>
        <v>725</v>
      </c>
      <c r="B871" s="173" t="s">
        <v>1311</v>
      </c>
      <c r="C871" s="302"/>
      <c r="D871" s="174" t="s">
        <v>607</v>
      </c>
      <c r="E871" s="175">
        <v>1608200</v>
      </c>
      <c r="F871" s="286"/>
      <c r="G871" s="163"/>
      <c r="H871" s="163"/>
    </row>
    <row r="872" spans="1:8" s="158" customFormat="1" ht="15">
      <c r="A872" s="13">
        <f>IF(D872="","",SUBTOTAL(3,$D$9:D872))</f>
        <v>726</v>
      </c>
      <c r="B872" s="173" t="s">
        <v>1312</v>
      </c>
      <c r="C872" s="302" t="s">
        <v>1313</v>
      </c>
      <c r="D872" s="174" t="s">
        <v>607</v>
      </c>
      <c r="E872" s="175">
        <v>212200</v>
      </c>
      <c r="F872" s="286"/>
      <c r="G872" s="163"/>
      <c r="H872" s="163"/>
    </row>
    <row r="873" spans="1:8" s="158" customFormat="1" ht="15">
      <c r="A873" s="13">
        <f>IF(D873="","",SUBTOTAL(3,$D$9:D873))</f>
        <v>727</v>
      </c>
      <c r="B873" s="173" t="s">
        <v>1314</v>
      </c>
      <c r="C873" s="302"/>
      <c r="D873" s="174" t="s">
        <v>607</v>
      </c>
      <c r="E873" s="175">
        <v>384000</v>
      </c>
      <c r="F873" s="286"/>
      <c r="G873" s="163"/>
      <c r="H873" s="163"/>
    </row>
    <row r="874" spans="1:8" s="158" customFormat="1" ht="15">
      <c r="A874" s="13">
        <f>IF(D874="","",SUBTOTAL(3,$D$9:D874))</f>
        <v>728</v>
      </c>
      <c r="B874" s="173" t="s">
        <v>1315</v>
      </c>
      <c r="C874" s="302"/>
      <c r="D874" s="174" t="s">
        <v>607</v>
      </c>
      <c r="E874" s="175">
        <v>731800</v>
      </c>
      <c r="F874" s="286"/>
      <c r="G874" s="163"/>
      <c r="H874" s="163"/>
    </row>
    <row r="875" spans="1:8" s="158" customFormat="1" ht="15">
      <c r="A875" s="13">
        <f>IF(D875="","",SUBTOTAL(3,$D$9:D875))</f>
        <v>729</v>
      </c>
      <c r="B875" s="173" t="s">
        <v>1316</v>
      </c>
      <c r="C875" s="302"/>
      <c r="D875" s="174" t="s">
        <v>607</v>
      </c>
      <c r="E875" s="175">
        <v>938100</v>
      </c>
      <c r="F875" s="286"/>
      <c r="G875" s="163"/>
      <c r="H875" s="163"/>
    </row>
    <row r="876" spans="1:8" s="158" customFormat="1" ht="18" customHeight="1">
      <c r="A876" s="13">
        <f>IF(D876="","",SUBTOTAL(3,$D$9:D876))</f>
        <v>730</v>
      </c>
      <c r="B876" s="173" t="s">
        <v>1317</v>
      </c>
      <c r="C876" s="338" t="s">
        <v>1318</v>
      </c>
      <c r="D876" s="174" t="s">
        <v>607</v>
      </c>
      <c r="E876" s="175">
        <v>37400</v>
      </c>
      <c r="F876" s="286"/>
      <c r="G876" s="163"/>
      <c r="H876" s="163"/>
    </row>
    <row r="877" spans="1:8" s="158" customFormat="1" ht="15.75" customHeight="1">
      <c r="A877" s="13">
        <f>IF(D877="","",SUBTOTAL(3,$D$9:D877))</f>
        <v>731</v>
      </c>
      <c r="B877" s="173" t="s">
        <v>1319</v>
      </c>
      <c r="C877" s="338"/>
      <c r="D877" s="174" t="s">
        <v>607</v>
      </c>
      <c r="E877" s="175">
        <v>68000</v>
      </c>
      <c r="F877" s="286"/>
      <c r="G877" s="163"/>
      <c r="H877" s="163"/>
    </row>
    <row r="878" spans="1:8" s="158" customFormat="1" ht="15">
      <c r="A878" s="13">
        <f>IF(D878="","",SUBTOTAL(3,$D$9:D878))</f>
        <v>732</v>
      </c>
      <c r="B878" s="173" t="s">
        <v>1320</v>
      </c>
      <c r="C878" s="304" t="s">
        <v>1321</v>
      </c>
      <c r="D878" s="174" t="s">
        <v>607</v>
      </c>
      <c r="E878" s="175">
        <v>47500</v>
      </c>
      <c r="F878" s="286"/>
      <c r="G878" s="163"/>
      <c r="H878" s="163"/>
    </row>
    <row r="879" spans="1:8" s="158" customFormat="1" ht="15">
      <c r="A879" s="13">
        <f>IF(D879="","",SUBTOTAL(3,$D$9:D879))</f>
        <v>733</v>
      </c>
      <c r="B879" s="173" t="s">
        <v>1322</v>
      </c>
      <c r="C879" s="304"/>
      <c r="D879" s="174" t="s">
        <v>607</v>
      </c>
      <c r="E879" s="175">
        <v>131700</v>
      </c>
      <c r="F879" s="286"/>
      <c r="G879" s="163"/>
      <c r="H879" s="163"/>
    </row>
    <row r="880" spans="1:8" s="158" customFormat="1" ht="15">
      <c r="A880" s="13">
        <f>IF(D880="","",SUBTOTAL(3,$D$9:D880))</f>
        <v>734</v>
      </c>
      <c r="B880" s="173" t="s">
        <v>1323</v>
      </c>
      <c r="C880" s="304"/>
      <c r="D880" s="174" t="s">
        <v>607</v>
      </c>
      <c r="E880" s="175">
        <v>351500</v>
      </c>
      <c r="F880" s="286"/>
      <c r="G880" s="163"/>
      <c r="H880" s="163"/>
    </row>
    <row r="881" spans="1:8" s="158" customFormat="1" ht="15">
      <c r="A881" s="13">
        <f>IF(D881="","",SUBTOTAL(3,$D$9:D881))</f>
        <v>735</v>
      </c>
      <c r="B881" s="173" t="s">
        <v>1324</v>
      </c>
      <c r="C881" s="304"/>
      <c r="D881" s="174" t="s">
        <v>607</v>
      </c>
      <c r="E881" s="175">
        <v>1284200</v>
      </c>
      <c r="F881" s="286"/>
      <c r="G881" s="163"/>
      <c r="H881" s="163"/>
    </row>
    <row r="882" spans="1:8" s="158" customFormat="1" ht="15">
      <c r="A882" s="13">
        <f>IF(D882="","",SUBTOTAL(3,$D$9:D882))</f>
        <v>736</v>
      </c>
      <c r="B882" s="173" t="s">
        <v>1325</v>
      </c>
      <c r="C882" s="338" t="s">
        <v>1326</v>
      </c>
      <c r="D882" s="174" t="s">
        <v>607</v>
      </c>
      <c r="E882" s="175">
        <v>55100</v>
      </c>
      <c r="F882" s="286"/>
      <c r="G882" s="163"/>
      <c r="H882" s="163"/>
    </row>
    <row r="883" spans="1:8" s="158" customFormat="1" ht="15">
      <c r="A883" s="13">
        <f>IF(D883="","",SUBTOTAL(3,$D$9:D883))</f>
        <v>737</v>
      </c>
      <c r="B883" s="173" t="s">
        <v>1327</v>
      </c>
      <c r="C883" s="338"/>
      <c r="D883" s="174" t="s">
        <v>607</v>
      </c>
      <c r="E883" s="175">
        <v>154900</v>
      </c>
      <c r="F883" s="286"/>
      <c r="G883" s="163"/>
      <c r="H883" s="163"/>
    </row>
    <row r="884" spans="1:8" s="158" customFormat="1" ht="15">
      <c r="A884" s="13">
        <f>IF(D884="","",SUBTOTAL(3,$D$9:D884))</f>
        <v>738</v>
      </c>
      <c r="B884" s="173" t="s">
        <v>1328</v>
      </c>
      <c r="C884" s="338"/>
      <c r="D884" s="174" t="s">
        <v>607</v>
      </c>
      <c r="E884" s="175">
        <v>410500</v>
      </c>
      <c r="F884" s="286"/>
      <c r="G884" s="163"/>
      <c r="H884" s="163"/>
    </row>
    <row r="885" spans="1:8" s="158" customFormat="1" ht="18">
      <c r="A885" s="13">
        <f>IF(D885="","",SUBTOTAL(3,$D$9:D885))</f>
        <v>739</v>
      </c>
      <c r="B885" s="173" t="s">
        <v>1329</v>
      </c>
      <c r="C885" s="176" t="s">
        <v>1330</v>
      </c>
      <c r="D885" s="174" t="s">
        <v>607</v>
      </c>
      <c r="E885" s="175">
        <v>5990</v>
      </c>
      <c r="F885" s="286"/>
      <c r="G885" s="163"/>
      <c r="H885" s="163"/>
    </row>
    <row r="886" spans="1:8" s="158" customFormat="1" ht="15">
      <c r="A886" s="13">
        <f>IF(D886="","",SUBTOTAL(3,$D$9:D886))</f>
        <v>740</v>
      </c>
      <c r="B886" s="173" t="s">
        <v>1331</v>
      </c>
      <c r="C886" s="302" t="s">
        <v>1332</v>
      </c>
      <c r="D886" s="174" t="s">
        <v>607</v>
      </c>
      <c r="E886" s="175">
        <v>6800</v>
      </c>
      <c r="F886" s="286"/>
      <c r="G886" s="163"/>
      <c r="H886" s="163"/>
    </row>
    <row r="887" spans="1:8" s="158" customFormat="1" ht="15">
      <c r="A887" s="13">
        <f>IF(D887="","",SUBTOTAL(3,$D$9:D887))</f>
        <v>741</v>
      </c>
      <c r="B887" s="173" t="s">
        <v>1333</v>
      </c>
      <c r="C887" s="302"/>
      <c r="D887" s="174" t="s">
        <v>607</v>
      </c>
      <c r="E887" s="175">
        <v>8600</v>
      </c>
      <c r="F887" s="286"/>
      <c r="G887" s="163"/>
      <c r="H887" s="163"/>
    </row>
    <row r="888" spans="1:8" s="158" customFormat="1" ht="19.5" customHeight="1">
      <c r="A888" s="13">
        <f>IF(D888="","",SUBTOTAL(3,$D$9:D888))</f>
        <v>742</v>
      </c>
      <c r="B888" s="173" t="s">
        <v>1334</v>
      </c>
      <c r="C888" s="303" t="s">
        <v>1335</v>
      </c>
      <c r="D888" s="174" t="s">
        <v>607</v>
      </c>
      <c r="E888" s="175">
        <v>67400</v>
      </c>
      <c r="F888" s="286"/>
      <c r="G888" s="163"/>
      <c r="H888" s="163"/>
    </row>
    <row r="889" spans="1:8" s="158" customFormat="1" ht="15">
      <c r="A889" s="13">
        <f>IF(D889="","",SUBTOTAL(3,$D$9:D889))</f>
        <v>743</v>
      </c>
      <c r="B889" s="173" t="s">
        <v>1336</v>
      </c>
      <c r="C889" s="303"/>
      <c r="D889" s="174" t="s">
        <v>607</v>
      </c>
      <c r="E889" s="175">
        <v>560500</v>
      </c>
      <c r="F889" s="286"/>
      <c r="G889" s="163"/>
      <c r="H889" s="163"/>
    </row>
    <row r="890" spans="1:11" s="87" customFormat="1" ht="15.75">
      <c r="A890" s="81" t="s">
        <v>302</v>
      </c>
      <c r="B890" s="126" t="s">
        <v>1103</v>
      </c>
      <c r="C890" s="124"/>
      <c r="D890" s="124"/>
      <c r="E890" s="133"/>
      <c r="F890" s="134"/>
      <c r="G890" s="150"/>
      <c r="H890" s="66"/>
      <c r="K890" s="104"/>
    </row>
    <row r="891" spans="1:10" s="86" customFormat="1" ht="15.75">
      <c r="A891" s="13">
        <f>IF(D891="","",SUBTOTAL(3,$D$9:D891))</f>
        <v>744</v>
      </c>
      <c r="B891" s="82" t="s">
        <v>1063</v>
      </c>
      <c r="C891" s="41" t="s">
        <v>1104</v>
      </c>
      <c r="D891" s="23" t="s">
        <v>123</v>
      </c>
      <c r="E891" s="26">
        <v>3850.0000000000005</v>
      </c>
      <c r="F891" s="299" t="s">
        <v>1102</v>
      </c>
      <c r="G891" s="67"/>
      <c r="H891" s="67"/>
      <c r="J891" s="91"/>
    </row>
    <row r="892" spans="1:10" s="86" customFormat="1" ht="15.75">
      <c r="A892" s="13">
        <f>IF(D892="","",SUBTOTAL(3,$D$9:D892))</f>
        <v>745</v>
      </c>
      <c r="B892" s="82" t="s">
        <v>1064</v>
      </c>
      <c r="C892" s="41" t="s">
        <v>1105</v>
      </c>
      <c r="D892" s="23" t="s">
        <v>123</v>
      </c>
      <c r="E892" s="26">
        <v>6160.000000000001</v>
      </c>
      <c r="F892" s="299"/>
      <c r="G892" s="67"/>
      <c r="H892" s="67"/>
      <c r="J892" s="91"/>
    </row>
    <row r="893" spans="1:10" s="86" customFormat="1" ht="15.75">
      <c r="A893" s="13">
        <f>IF(D893="","",SUBTOTAL(3,$D$9:D893))</f>
        <v>746</v>
      </c>
      <c r="B893" s="82" t="s">
        <v>279</v>
      </c>
      <c r="C893" s="41" t="s">
        <v>1106</v>
      </c>
      <c r="D893" s="23" t="s">
        <v>123</v>
      </c>
      <c r="E893" s="26">
        <v>4070.0000000000005</v>
      </c>
      <c r="F893" s="299"/>
      <c r="G893" s="67"/>
      <c r="H893" s="67"/>
      <c r="J893" s="91"/>
    </row>
    <row r="894" spans="1:10" s="86" customFormat="1" ht="15.75">
      <c r="A894" s="13">
        <f>IF(D894="","",SUBTOTAL(3,$D$9:D894))</f>
        <v>747</v>
      </c>
      <c r="B894" s="82" t="s">
        <v>280</v>
      </c>
      <c r="C894" s="41" t="s">
        <v>1107</v>
      </c>
      <c r="D894" s="23" t="s">
        <v>123</v>
      </c>
      <c r="E894" s="26">
        <v>6490.000000000001</v>
      </c>
      <c r="F894" s="299"/>
      <c r="G894" s="67"/>
      <c r="H894" s="67"/>
      <c r="J894" s="91"/>
    </row>
    <row r="895" spans="1:10" s="86" customFormat="1" ht="15.75">
      <c r="A895" s="13">
        <f>IF(D895="","",SUBTOTAL(3,$D$9:D895))</f>
        <v>748</v>
      </c>
      <c r="B895" s="82" t="s">
        <v>1065</v>
      </c>
      <c r="C895" s="41" t="s">
        <v>1108</v>
      </c>
      <c r="D895" s="23" t="s">
        <v>123</v>
      </c>
      <c r="E895" s="26">
        <v>4125</v>
      </c>
      <c r="F895" s="299"/>
      <c r="G895" s="67"/>
      <c r="H895" s="67"/>
      <c r="J895" s="91"/>
    </row>
    <row r="896" spans="1:10" s="86" customFormat="1" ht="15.75">
      <c r="A896" s="13">
        <f>IF(D896="","",SUBTOTAL(3,$D$9:D896))</f>
        <v>749</v>
      </c>
      <c r="B896" s="82" t="s">
        <v>1066</v>
      </c>
      <c r="C896" s="41" t="s">
        <v>1109</v>
      </c>
      <c r="D896" s="23" t="s">
        <v>123</v>
      </c>
      <c r="E896" s="26">
        <v>6435.000000000001</v>
      </c>
      <c r="F896" s="299"/>
      <c r="G896" s="67"/>
      <c r="H896" s="67"/>
      <c r="J896" s="91"/>
    </row>
    <row r="897" spans="1:10" s="86" customFormat="1" ht="15.75">
      <c r="A897" s="13">
        <f>IF(D897="","",SUBTOTAL(3,$D$9:D897))</f>
        <v>750</v>
      </c>
      <c r="B897" s="82" t="s">
        <v>1067</v>
      </c>
      <c r="C897" s="41" t="s">
        <v>1110</v>
      </c>
      <c r="D897" s="23" t="s">
        <v>123</v>
      </c>
      <c r="E897" s="26">
        <v>9735</v>
      </c>
      <c r="F897" s="299"/>
      <c r="G897" s="67"/>
      <c r="H897" s="67"/>
      <c r="J897" s="91"/>
    </row>
    <row r="898" spans="1:10" s="86" customFormat="1" ht="15.75">
      <c r="A898" s="13">
        <f>IF(D898="","",SUBTOTAL(3,$D$9:D898))</f>
        <v>751</v>
      </c>
      <c r="B898" s="82" t="s">
        <v>1068</v>
      </c>
      <c r="C898" s="41" t="s">
        <v>1111</v>
      </c>
      <c r="D898" s="23" t="s">
        <v>123</v>
      </c>
      <c r="E898" s="26">
        <v>14520.000000000002</v>
      </c>
      <c r="F898" s="299"/>
      <c r="G898" s="67"/>
      <c r="H898" s="67"/>
      <c r="J898" s="91"/>
    </row>
    <row r="899" spans="1:10" s="86" customFormat="1" ht="15.75">
      <c r="A899" s="13">
        <f>IF(D899="","",SUBTOTAL(3,$D$9:D899))</f>
        <v>752</v>
      </c>
      <c r="B899" s="82" t="s">
        <v>1069</v>
      </c>
      <c r="C899" s="41" t="s">
        <v>1112</v>
      </c>
      <c r="D899" s="23" t="s">
        <v>123</v>
      </c>
      <c r="E899" s="26">
        <v>37730</v>
      </c>
      <c r="F899" s="299"/>
      <c r="G899" s="67"/>
      <c r="H899" s="67"/>
      <c r="J899" s="91"/>
    </row>
    <row r="900" spans="1:10" s="86" customFormat="1" ht="15.75">
      <c r="A900" s="13">
        <f>IF(D900="","",SUBTOTAL(3,$D$9:D900))</f>
        <v>753</v>
      </c>
      <c r="B900" s="82" t="s">
        <v>1070</v>
      </c>
      <c r="C900" s="41" t="s">
        <v>1113</v>
      </c>
      <c r="D900" s="23" t="s">
        <v>123</v>
      </c>
      <c r="E900" s="26">
        <v>59290.00000000001</v>
      </c>
      <c r="F900" s="299"/>
      <c r="G900" s="67"/>
      <c r="H900" s="67"/>
      <c r="J900" s="91"/>
    </row>
    <row r="901" spans="1:10" s="86" customFormat="1" ht="15.75">
      <c r="A901" s="13">
        <f>IF(D901="","",SUBTOTAL(3,$D$9:D901))</f>
        <v>754</v>
      </c>
      <c r="B901" s="82" t="s">
        <v>1071</v>
      </c>
      <c r="C901" s="41" t="s">
        <v>1114</v>
      </c>
      <c r="D901" s="23" t="s">
        <v>123</v>
      </c>
      <c r="E901" s="26">
        <v>81400</v>
      </c>
      <c r="F901" s="299"/>
      <c r="G901" s="67"/>
      <c r="H901" s="67"/>
      <c r="J901" s="91"/>
    </row>
    <row r="902" spans="1:10" s="86" customFormat="1" ht="15.75">
      <c r="A902" s="13">
        <f>IF(D902="","",SUBTOTAL(3,$D$9:D902))</f>
        <v>755</v>
      </c>
      <c r="B902" s="82" t="s">
        <v>1072</v>
      </c>
      <c r="C902" s="41" t="s">
        <v>1115</v>
      </c>
      <c r="D902" s="23" t="s">
        <v>123</v>
      </c>
      <c r="E902" s="26">
        <v>113630.00000000001</v>
      </c>
      <c r="F902" s="299"/>
      <c r="G902" s="67"/>
      <c r="H902" s="67"/>
      <c r="J902" s="91"/>
    </row>
    <row r="903" spans="1:10" s="86" customFormat="1" ht="15.75">
      <c r="A903" s="13">
        <f>IF(D903="","",SUBTOTAL(3,$D$9:D903))</f>
        <v>756</v>
      </c>
      <c r="B903" s="82" t="s">
        <v>1093</v>
      </c>
      <c r="C903" s="23" t="s">
        <v>1116</v>
      </c>
      <c r="D903" s="23" t="s">
        <v>123</v>
      </c>
      <c r="E903" s="26">
        <v>5170</v>
      </c>
      <c r="F903" s="299"/>
      <c r="G903" s="67"/>
      <c r="H903" s="67"/>
      <c r="J903" s="91"/>
    </row>
    <row r="904" spans="1:10" s="86" customFormat="1" ht="15.75">
      <c r="A904" s="13">
        <f>IF(D904="","",SUBTOTAL(3,$D$9:D904))</f>
        <v>757</v>
      </c>
      <c r="B904" s="82" t="s">
        <v>1073</v>
      </c>
      <c r="C904" s="41" t="s">
        <v>1117</v>
      </c>
      <c r="D904" s="23" t="s">
        <v>123</v>
      </c>
      <c r="E904" s="26">
        <v>6490.000000000001</v>
      </c>
      <c r="F904" s="299"/>
      <c r="G904" s="67"/>
      <c r="H904" s="67"/>
      <c r="J904" s="91"/>
    </row>
    <row r="905" spans="1:10" s="86" customFormat="1" ht="15.75">
      <c r="A905" s="13">
        <f>IF(D905="","",SUBTOTAL(3,$D$9:D905))</f>
        <v>758</v>
      </c>
      <c r="B905" s="82" t="s">
        <v>1075</v>
      </c>
      <c r="C905" s="41" t="s">
        <v>1076</v>
      </c>
      <c r="D905" s="23" t="s">
        <v>123</v>
      </c>
      <c r="E905" s="26">
        <v>9130</v>
      </c>
      <c r="F905" s="299"/>
      <c r="G905" s="67"/>
      <c r="H905" s="67"/>
      <c r="J905" s="91"/>
    </row>
    <row r="906" spans="1:10" s="86" customFormat="1" ht="15.75">
      <c r="A906" s="13">
        <f>IF(D906="","",SUBTOTAL(3,$D$9:D906))</f>
        <v>759</v>
      </c>
      <c r="B906" s="82" t="s">
        <v>1077</v>
      </c>
      <c r="C906" s="41" t="s">
        <v>1078</v>
      </c>
      <c r="D906" s="23" t="s">
        <v>123</v>
      </c>
      <c r="E906" s="26">
        <v>14630.000000000002</v>
      </c>
      <c r="F906" s="299"/>
      <c r="G906" s="67"/>
      <c r="H906" s="67"/>
      <c r="J906" s="91"/>
    </row>
    <row r="907" spans="1:10" s="86" customFormat="1" ht="15.75">
      <c r="A907" s="13">
        <f>IF(D907="","",SUBTOTAL(3,$D$9:D907))</f>
        <v>760</v>
      </c>
      <c r="B907" s="82" t="s">
        <v>1079</v>
      </c>
      <c r="C907" s="41" t="s">
        <v>1080</v>
      </c>
      <c r="D907" s="23" t="s">
        <v>123</v>
      </c>
      <c r="E907" s="26">
        <v>3190.0000000000005</v>
      </c>
      <c r="F907" s="299"/>
      <c r="G907" s="67"/>
      <c r="H907" s="67"/>
      <c r="J907" s="91"/>
    </row>
    <row r="908" spans="1:10" s="86" customFormat="1" ht="15.75">
      <c r="A908" s="13">
        <f>IF(D908="","",SUBTOTAL(3,$D$9:D908))</f>
        <v>761</v>
      </c>
      <c r="B908" s="82" t="s">
        <v>1081</v>
      </c>
      <c r="C908" s="41" t="s">
        <v>1082</v>
      </c>
      <c r="D908" s="23" t="s">
        <v>123</v>
      </c>
      <c r="E908" s="26">
        <v>4510</v>
      </c>
      <c r="F908" s="299"/>
      <c r="G908" s="67"/>
      <c r="H908" s="67"/>
      <c r="J908" s="91"/>
    </row>
    <row r="909" spans="1:10" s="86" customFormat="1" ht="15.75">
      <c r="A909" s="13">
        <f>IF(D909="","",SUBTOTAL(3,$D$9:D909))</f>
        <v>762</v>
      </c>
      <c r="B909" s="82" t="s">
        <v>1083</v>
      </c>
      <c r="C909" s="41" t="s">
        <v>1074</v>
      </c>
      <c r="D909" s="23" t="s">
        <v>123</v>
      </c>
      <c r="E909" s="26">
        <v>5720.000000000001</v>
      </c>
      <c r="F909" s="299"/>
      <c r="G909" s="67"/>
      <c r="H909" s="67"/>
      <c r="J909" s="91"/>
    </row>
    <row r="910" spans="1:10" s="86" customFormat="1" ht="15.75">
      <c r="A910" s="13">
        <f>IF(D910="","",SUBTOTAL(3,$D$9:D910))</f>
        <v>763</v>
      </c>
      <c r="B910" s="82" t="s">
        <v>1084</v>
      </c>
      <c r="C910" s="41" t="s">
        <v>1085</v>
      </c>
      <c r="D910" s="23" t="s">
        <v>123</v>
      </c>
      <c r="E910" s="26">
        <v>8140.000000000001</v>
      </c>
      <c r="F910" s="299"/>
      <c r="G910" s="67"/>
      <c r="H910" s="67"/>
      <c r="J910" s="91"/>
    </row>
    <row r="911" spans="1:10" s="86" customFormat="1" ht="15.75">
      <c r="A911" s="13">
        <f>IF(D911="","",SUBTOTAL(3,$D$9:D911))</f>
        <v>764</v>
      </c>
      <c r="B911" s="82" t="s">
        <v>1086</v>
      </c>
      <c r="C911" s="41" t="s">
        <v>1118</v>
      </c>
      <c r="D911" s="23" t="s">
        <v>123</v>
      </c>
      <c r="E911" s="26">
        <v>12320.000000000002</v>
      </c>
      <c r="F911" s="299"/>
      <c r="G911" s="67"/>
      <c r="H911" s="67"/>
      <c r="J911" s="91"/>
    </row>
    <row r="912" spans="1:10" s="86" customFormat="1" ht="15.75">
      <c r="A912" s="13">
        <f>IF(D912="","",SUBTOTAL(3,$D$9:D912))</f>
        <v>765</v>
      </c>
      <c r="B912" s="82" t="s">
        <v>1087</v>
      </c>
      <c r="C912" s="41" t="s">
        <v>1119</v>
      </c>
      <c r="D912" s="23" t="s">
        <v>123</v>
      </c>
      <c r="E912" s="26">
        <v>17930</v>
      </c>
      <c r="F912" s="299"/>
      <c r="G912" s="67"/>
      <c r="H912" s="67"/>
      <c r="J912" s="91"/>
    </row>
    <row r="913" spans="1:10" s="86" customFormat="1" ht="15.75">
      <c r="A913" s="13">
        <f>IF(D913="","",SUBTOTAL(3,$D$9:D913))</f>
        <v>766</v>
      </c>
      <c r="B913" s="82" t="s">
        <v>1088</v>
      </c>
      <c r="C913" s="107" t="s">
        <v>1090</v>
      </c>
      <c r="D913" s="23" t="s">
        <v>123</v>
      </c>
      <c r="E913" s="26">
        <v>100430.00000000001</v>
      </c>
      <c r="F913" s="299"/>
      <c r="G913" s="67"/>
      <c r="H913" s="67"/>
      <c r="J913" s="91"/>
    </row>
    <row r="914" spans="1:10" s="86" customFormat="1" ht="15.75">
      <c r="A914" s="13">
        <f>IF(D914="","",SUBTOTAL(3,$D$9:D914))</f>
        <v>767</v>
      </c>
      <c r="B914" s="82" t="s">
        <v>1089</v>
      </c>
      <c r="C914" s="107" t="s">
        <v>1091</v>
      </c>
      <c r="D914" s="23" t="s">
        <v>123</v>
      </c>
      <c r="E914" s="26">
        <v>153560</v>
      </c>
      <c r="F914" s="299"/>
      <c r="G914" s="67"/>
      <c r="H914" s="67"/>
      <c r="J914" s="91"/>
    </row>
    <row r="915" spans="1:10" s="86" customFormat="1" ht="15.75">
      <c r="A915" s="13">
        <f>IF(D915="","",SUBTOTAL(3,$D$9:D915))</f>
        <v>768</v>
      </c>
      <c r="B915" s="82" t="s">
        <v>1094</v>
      </c>
      <c r="C915" s="23" t="s">
        <v>1098</v>
      </c>
      <c r="D915" s="23" t="s">
        <v>123</v>
      </c>
      <c r="E915" s="26">
        <v>60500.00000000001</v>
      </c>
      <c r="F915" s="299"/>
      <c r="G915" s="67"/>
      <c r="H915" s="67"/>
      <c r="J915" s="91"/>
    </row>
    <row r="916" spans="1:10" s="86" customFormat="1" ht="15.75">
      <c r="A916" s="13">
        <f>IF(D916="","",SUBTOTAL(3,$D$9:D916))</f>
        <v>769</v>
      </c>
      <c r="B916" s="82" t="s">
        <v>1095</v>
      </c>
      <c r="C916" s="23" t="s">
        <v>1099</v>
      </c>
      <c r="D916" s="23" t="s">
        <v>123</v>
      </c>
      <c r="E916" s="26">
        <v>87120</v>
      </c>
      <c r="F916" s="299"/>
      <c r="G916" s="67"/>
      <c r="H916" s="67"/>
      <c r="J916" s="91"/>
    </row>
    <row r="917" spans="1:10" s="86" customFormat="1" ht="15.75">
      <c r="A917" s="13">
        <f>IF(D917="","",SUBTOTAL(3,$D$9:D917))</f>
        <v>770</v>
      </c>
      <c r="B917" s="82" t="s">
        <v>1096</v>
      </c>
      <c r="C917" s="23" t="s">
        <v>1100</v>
      </c>
      <c r="D917" s="23" t="s">
        <v>123</v>
      </c>
      <c r="E917" s="26">
        <v>116600.00000000001</v>
      </c>
      <c r="F917" s="299"/>
      <c r="G917" s="67"/>
      <c r="H917" s="67"/>
      <c r="J917" s="91"/>
    </row>
    <row r="918" spans="1:10" s="86" customFormat="1" ht="15.75">
      <c r="A918" s="13">
        <f>IF(D918="","",SUBTOTAL(3,$D$9:D918))</f>
        <v>771</v>
      </c>
      <c r="B918" s="82" t="s">
        <v>1097</v>
      </c>
      <c r="C918" s="23" t="s">
        <v>1101</v>
      </c>
      <c r="D918" s="23" t="s">
        <v>123</v>
      </c>
      <c r="E918" s="26">
        <v>143440</v>
      </c>
      <c r="F918" s="299"/>
      <c r="G918" s="67"/>
      <c r="H918" s="67"/>
      <c r="J918" s="91"/>
    </row>
    <row r="919" spans="1:11" s="65" customFormat="1" ht="15.75">
      <c r="A919" s="81" t="s">
        <v>127</v>
      </c>
      <c r="B919" s="301" t="s">
        <v>813</v>
      </c>
      <c r="C919" s="301"/>
      <c r="D919" s="301"/>
      <c r="E919" s="119"/>
      <c r="F919" s="111"/>
      <c r="K919" s="147"/>
    </row>
    <row r="920" spans="1:8" s="65" customFormat="1" ht="15.75">
      <c r="A920" s="13">
        <f>IF(D920="","",SUBTOTAL(3,$D$9:D920))</f>
        <v>772</v>
      </c>
      <c r="B920" s="11" t="s">
        <v>827</v>
      </c>
      <c r="C920" s="7" t="s">
        <v>809</v>
      </c>
      <c r="D920" s="7" t="s">
        <v>808</v>
      </c>
      <c r="E920" s="19">
        <v>18000</v>
      </c>
      <c r="F920" s="286" t="s">
        <v>903</v>
      </c>
      <c r="H920" s="67"/>
    </row>
    <row r="921" spans="1:8" s="65" customFormat="1" ht="15.75">
      <c r="A921" s="13">
        <f>IF(D921="","",SUBTOTAL(3,$D$9:D921))</f>
        <v>773</v>
      </c>
      <c r="B921" s="11" t="s">
        <v>830</v>
      </c>
      <c r="C921" s="7" t="s">
        <v>810</v>
      </c>
      <c r="D921" s="7" t="s">
        <v>808</v>
      </c>
      <c r="E921" s="19">
        <v>25500</v>
      </c>
      <c r="F921" s="286"/>
      <c r="H921" s="67"/>
    </row>
    <row r="922" spans="1:8" s="65" customFormat="1" ht="15.75">
      <c r="A922" s="13">
        <f>IF(D922="","",SUBTOTAL(3,$D$9:D922))</f>
        <v>774</v>
      </c>
      <c r="B922" s="11" t="s">
        <v>828</v>
      </c>
      <c r="C922" s="7" t="s">
        <v>811</v>
      </c>
      <c r="D922" s="7" t="s">
        <v>808</v>
      </c>
      <c r="E922" s="19">
        <v>34800</v>
      </c>
      <c r="F922" s="286"/>
      <c r="H922" s="67"/>
    </row>
    <row r="923" spans="1:8" s="65" customFormat="1" ht="15.75">
      <c r="A923" s="13">
        <f>IF(D923="","",SUBTOTAL(3,$D$9:D923))</f>
        <v>775</v>
      </c>
      <c r="B923" s="11" t="s">
        <v>829</v>
      </c>
      <c r="C923" s="7" t="s">
        <v>812</v>
      </c>
      <c r="D923" s="7" t="s">
        <v>808</v>
      </c>
      <c r="E923" s="19">
        <v>70000</v>
      </c>
      <c r="F923" s="286"/>
      <c r="H923" s="67"/>
    </row>
    <row r="924" spans="1:8" s="65" customFormat="1" ht="15.75">
      <c r="A924" s="13">
        <f>IF(D924="","",SUBTOTAL(3,$D$9:D924))</f>
        <v>776</v>
      </c>
      <c r="B924" s="11" t="s">
        <v>814</v>
      </c>
      <c r="C924" s="7" t="s">
        <v>815</v>
      </c>
      <c r="D924" s="7" t="s">
        <v>816</v>
      </c>
      <c r="E924" s="19">
        <v>900</v>
      </c>
      <c r="F924" s="286"/>
      <c r="H924" s="67"/>
    </row>
    <row r="925" spans="1:8" s="65" customFormat="1" ht="15.75">
      <c r="A925" s="13">
        <f>IF(D925="","",SUBTOTAL(3,$D$9:D925))</f>
        <v>777</v>
      </c>
      <c r="B925" s="11" t="s">
        <v>817</v>
      </c>
      <c r="C925" s="7" t="s">
        <v>818</v>
      </c>
      <c r="D925" s="7" t="s">
        <v>816</v>
      </c>
      <c r="E925" s="19">
        <v>980</v>
      </c>
      <c r="F925" s="286"/>
      <c r="H925" s="67"/>
    </row>
    <row r="926" spans="1:8" s="65" customFormat="1" ht="15.75">
      <c r="A926" s="13">
        <f>IF(D926="","",SUBTOTAL(3,$D$9:D926))</f>
        <v>778</v>
      </c>
      <c r="B926" s="11" t="s">
        <v>819</v>
      </c>
      <c r="C926" s="7" t="s">
        <v>820</v>
      </c>
      <c r="D926" s="7" t="s">
        <v>816</v>
      </c>
      <c r="E926" s="19">
        <v>1600</v>
      </c>
      <c r="F926" s="286"/>
      <c r="H926" s="67"/>
    </row>
    <row r="927" spans="1:8" s="65" customFormat="1" ht="15.75">
      <c r="A927" s="13">
        <f>IF(D927="","",SUBTOTAL(3,$D$9:D927))</f>
        <v>779</v>
      </c>
      <c r="B927" s="11" t="s">
        <v>821</v>
      </c>
      <c r="C927" s="7" t="s">
        <v>822</v>
      </c>
      <c r="D927" s="7" t="s">
        <v>816</v>
      </c>
      <c r="E927" s="19">
        <v>2200</v>
      </c>
      <c r="F927" s="286"/>
      <c r="H927" s="67"/>
    </row>
    <row r="928" spans="1:8" s="65" customFormat="1" ht="15.75">
      <c r="A928" s="13">
        <f>IF(D928="","",SUBTOTAL(3,$D$9:D928))</f>
        <v>780</v>
      </c>
      <c r="B928" s="11" t="s">
        <v>823</v>
      </c>
      <c r="C928" s="7" t="s">
        <v>824</v>
      </c>
      <c r="D928" s="7" t="s">
        <v>816</v>
      </c>
      <c r="E928" s="19">
        <v>3380</v>
      </c>
      <c r="F928" s="286"/>
      <c r="H928" s="67"/>
    </row>
    <row r="929" spans="1:8" s="65" customFormat="1" ht="15.75">
      <c r="A929" s="13">
        <f>IF(D929="","",SUBTOTAL(3,$D$9:D929))</f>
        <v>781</v>
      </c>
      <c r="B929" s="11" t="s">
        <v>825</v>
      </c>
      <c r="C929" s="7" t="s">
        <v>826</v>
      </c>
      <c r="D929" s="7" t="s">
        <v>816</v>
      </c>
      <c r="E929" s="19">
        <v>4850</v>
      </c>
      <c r="F929" s="286"/>
      <c r="H929" s="67"/>
    </row>
    <row r="930" spans="1:8" s="65" customFormat="1" ht="15.75">
      <c r="A930" s="13">
        <f>IF(D930="","",SUBTOTAL(3,$D$9:D930))</f>
        <v>782</v>
      </c>
      <c r="B930" s="11" t="s">
        <v>831</v>
      </c>
      <c r="C930" s="7" t="s">
        <v>832</v>
      </c>
      <c r="D930" s="7" t="s">
        <v>816</v>
      </c>
      <c r="E930" s="19">
        <v>8000</v>
      </c>
      <c r="F930" s="286"/>
      <c r="H930" s="67"/>
    </row>
    <row r="931" spans="1:8" s="94" customFormat="1" ht="15.75">
      <c r="A931" s="13">
        <f>IF(D931="","",SUBTOTAL(3,$D$9:D931))</f>
        <v>783</v>
      </c>
      <c r="B931" s="11" t="s">
        <v>833</v>
      </c>
      <c r="C931" s="7" t="s">
        <v>834</v>
      </c>
      <c r="D931" s="7" t="s">
        <v>816</v>
      </c>
      <c r="E931" s="19">
        <v>11600</v>
      </c>
      <c r="F931" s="286"/>
      <c r="H931" s="67"/>
    </row>
    <row r="932" spans="1:8" s="65" customFormat="1" ht="15.75">
      <c r="A932" s="13">
        <f>IF(D932="","",SUBTOTAL(3,$D$9:D932))</f>
        <v>784</v>
      </c>
      <c r="B932" s="11" t="s">
        <v>835</v>
      </c>
      <c r="C932" s="7" t="s">
        <v>836</v>
      </c>
      <c r="D932" s="7" t="s">
        <v>816</v>
      </c>
      <c r="E932" s="19">
        <v>4900</v>
      </c>
      <c r="F932" s="286"/>
      <c r="H932" s="67"/>
    </row>
    <row r="933" spans="1:8" s="65" customFormat="1" ht="15.75">
      <c r="A933" s="13">
        <f>IF(D933="","",SUBTOTAL(3,$D$9:D933))</f>
        <v>785</v>
      </c>
      <c r="B933" s="11" t="s">
        <v>837</v>
      </c>
      <c r="C933" s="7" t="s">
        <v>838</v>
      </c>
      <c r="D933" s="7" t="s">
        <v>816</v>
      </c>
      <c r="E933" s="19">
        <v>6850</v>
      </c>
      <c r="F933" s="286"/>
      <c r="H933" s="67"/>
    </row>
    <row r="934" spans="1:8" s="65" customFormat="1" ht="15.75">
      <c r="A934" s="13">
        <f>IF(D934="","",SUBTOTAL(3,$D$9:D934))</f>
        <v>786</v>
      </c>
      <c r="B934" s="11" t="s">
        <v>839</v>
      </c>
      <c r="C934" s="7" t="s">
        <v>840</v>
      </c>
      <c r="D934" s="7" t="s">
        <v>816</v>
      </c>
      <c r="E934" s="19">
        <v>8750</v>
      </c>
      <c r="F934" s="286"/>
      <c r="H934" s="67"/>
    </row>
    <row r="935" spans="1:8" s="65" customFormat="1" ht="15.75">
      <c r="A935" s="13">
        <f>IF(D935="","",SUBTOTAL(3,$D$9:D935))</f>
        <v>787</v>
      </c>
      <c r="B935" s="11" t="s">
        <v>841</v>
      </c>
      <c r="C935" s="7" t="s">
        <v>842</v>
      </c>
      <c r="D935" s="7" t="s">
        <v>816</v>
      </c>
      <c r="E935" s="19">
        <v>11200</v>
      </c>
      <c r="F935" s="286"/>
      <c r="H935" s="67"/>
    </row>
    <row r="936" spans="1:11" s="65" customFormat="1" ht="15.75">
      <c r="A936" s="129" t="s">
        <v>873</v>
      </c>
      <c r="B936" s="126" t="s">
        <v>456</v>
      </c>
      <c r="C936" s="124"/>
      <c r="D936" s="130"/>
      <c r="E936" s="131"/>
      <c r="F936" s="132"/>
      <c r="K936" s="147"/>
    </row>
    <row r="937" spans="1:6" s="65" customFormat="1" ht="15.75">
      <c r="A937" s="18">
        <v>1</v>
      </c>
      <c r="B937" s="336" t="s">
        <v>341</v>
      </c>
      <c r="C937" s="336"/>
      <c r="D937" s="336"/>
      <c r="E937" s="29"/>
      <c r="F937" s="299" t="s">
        <v>908</v>
      </c>
    </row>
    <row r="938" spans="1:8" s="65" customFormat="1" ht="15.75">
      <c r="A938" s="13">
        <f>IF(D938="","",SUBTOTAL(3,$D$9:D938))</f>
        <v>788</v>
      </c>
      <c r="B938" s="28" t="s">
        <v>314</v>
      </c>
      <c r="C938" s="28"/>
      <c r="D938" s="7" t="s">
        <v>607</v>
      </c>
      <c r="E938" s="26">
        <v>51300</v>
      </c>
      <c r="F938" s="299"/>
      <c r="H938" s="67"/>
    </row>
    <row r="939" spans="1:8" s="65" customFormat="1" ht="15.75">
      <c r="A939" s="13">
        <f>IF(D939="","",SUBTOTAL(3,$D$9:D939))</f>
        <v>789</v>
      </c>
      <c r="B939" s="28" t="s">
        <v>315</v>
      </c>
      <c r="C939" s="28"/>
      <c r="D939" s="7" t="s">
        <v>607</v>
      </c>
      <c r="E939" s="26">
        <v>71924</v>
      </c>
      <c r="F939" s="299"/>
      <c r="H939" s="67"/>
    </row>
    <row r="940" spans="1:8" s="65" customFormat="1" ht="15.75">
      <c r="A940" s="13">
        <f>IF(D940="","",SUBTOTAL(3,$D$9:D940))</f>
        <v>790</v>
      </c>
      <c r="B940" s="28" t="s">
        <v>316</v>
      </c>
      <c r="C940" s="28"/>
      <c r="D940" s="7" t="s">
        <v>607</v>
      </c>
      <c r="E940" s="26">
        <v>94138</v>
      </c>
      <c r="F940" s="299"/>
      <c r="H940" s="67"/>
    </row>
    <row r="941" spans="1:8" s="65" customFormat="1" ht="15.75">
      <c r="A941" s="13">
        <f>IF(D941="","",SUBTOTAL(3,$D$9:D941))</f>
        <v>791</v>
      </c>
      <c r="B941" s="28" t="s">
        <v>317</v>
      </c>
      <c r="C941" s="28"/>
      <c r="D941" s="7" t="s">
        <v>607</v>
      </c>
      <c r="E941" s="26">
        <v>138407</v>
      </c>
      <c r="F941" s="299"/>
      <c r="H941" s="67"/>
    </row>
    <row r="942" spans="1:8" s="86" customFormat="1" ht="15.75">
      <c r="A942" s="13">
        <f>IF(D942="","",SUBTOTAL(3,$D$9:D942))</f>
        <v>792</v>
      </c>
      <c r="B942" s="28" t="s">
        <v>318</v>
      </c>
      <c r="C942" s="28"/>
      <c r="D942" s="7" t="s">
        <v>607</v>
      </c>
      <c r="E942" s="26">
        <v>204256</v>
      </c>
      <c r="F942" s="299"/>
      <c r="G942" s="67"/>
      <c r="H942" s="67"/>
    </row>
    <row r="943" spans="1:8" s="86" customFormat="1" ht="15.75">
      <c r="A943" s="13">
        <f>IF(D943="","",SUBTOTAL(3,$D$9:D943))</f>
        <v>793</v>
      </c>
      <c r="B943" s="28" t="s">
        <v>319</v>
      </c>
      <c r="C943" s="28"/>
      <c r="D943" s="7" t="s">
        <v>607</v>
      </c>
      <c r="E943" s="26">
        <v>310141</v>
      </c>
      <c r="F943" s="299"/>
      <c r="G943" s="67"/>
      <c r="H943" s="67"/>
    </row>
    <row r="944" spans="1:8" s="86" customFormat="1" ht="15.75">
      <c r="A944" s="13">
        <f>IF(D944="","",SUBTOTAL(3,$D$9:D944))</f>
        <v>794</v>
      </c>
      <c r="B944" s="28" t="s">
        <v>320</v>
      </c>
      <c r="C944" s="28"/>
      <c r="D944" s="7" t="s">
        <v>607</v>
      </c>
      <c r="E944" s="26">
        <v>426374</v>
      </c>
      <c r="F944" s="299"/>
      <c r="G944" s="67"/>
      <c r="H944" s="67"/>
    </row>
    <row r="945" spans="1:8" s="86" customFormat="1" ht="15.75">
      <c r="A945" s="13">
        <f>IF(D945="","",SUBTOTAL(3,$D$9:D945))</f>
        <v>795</v>
      </c>
      <c r="B945" s="28" t="s">
        <v>321</v>
      </c>
      <c r="C945" s="28"/>
      <c r="D945" s="7" t="s">
        <v>607</v>
      </c>
      <c r="E945" s="26">
        <v>597688</v>
      </c>
      <c r="F945" s="299"/>
      <c r="G945" s="67"/>
      <c r="H945" s="67"/>
    </row>
    <row r="946" spans="1:8" s="86" customFormat="1" ht="15.75">
      <c r="A946" s="13">
        <f>IF(D946="","",SUBTOTAL(3,$D$9:D946))</f>
        <v>796</v>
      </c>
      <c r="B946" s="28" t="s">
        <v>322</v>
      </c>
      <c r="C946" s="28"/>
      <c r="D946" s="7" t="s">
        <v>607</v>
      </c>
      <c r="E946" s="26">
        <v>823542</v>
      </c>
      <c r="F946" s="299"/>
      <c r="G946" s="67"/>
      <c r="H946" s="67"/>
    </row>
    <row r="947" spans="1:8" s="86" customFormat="1" ht="15.75">
      <c r="A947" s="18">
        <v>2</v>
      </c>
      <c r="B947" s="31" t="s">
        <v>342</v>
      </c>
      <c r="C947" s="25"/>
      <c r="D947" s="43"/>
      <c r="E947" s="30"/>
      <c r="F947" s="299"/>
      <c r="G947" s="67"/>
      <c r="H947" s="84"/>
    </row>
    <row r="948" spans="1:8" s="86" customFormat="1" ht="15.75">
      <c r="A948" s="13">
        <f>IF(D948="","",SUBTOTAL(3,$D$9:D948))</f>
        <v>797</v>
      </c>
      <c r="B948" s="28" t="s">
        <v>323</v>
      </c>
      <c r="C948" s="41"/>
      <c r="D948" s="7" t="s">
        <v>607</v>
      </c>
      <c r="E948" s="19">
        <v>4277</v>
      </c>
      <c r="F948" s="299"/>
      <c r="G948" s="67"/>
      <c r="H948" s="67"/>
    </row>
    <row r="949" spans="1:8" s="86" customFormat="1" ht="15.75">
      <c r="A949" s="13">
        <f>IF(D949="","",SUBTOTAL(3,$D$9:D949))</f>
        <v>798</v>
      </c>
      <c r="B949" s="28" t="s">
        <v>324</v>
      </c>
      <c r="C949" s="41"/>
      <c r="D949" s="7" t="s">
        <v>607</v>
      </c>
      <c r="E949" s="19">
        <v>5764</v>
      </c>
      <c r="F949" s="299"/>
      <c r="G949" s="67"/>
      <c r="H949" s="67"/>
    </row>
    <row r="950" spans="1:8" s="86" customFormat="1" ht="15.75">
      <c r="A950" s="13">
        <f>IF(D950="","",SUBTOTAL(3,$D$9:D950))</f>
        <v>799</v>
      </c>
      <c r="B950" s="28" t="s">
        <v>325</v>
      </c>
      <c r="C950" s="41"/>
      <c r="D950" s="7" t="s">
        <v>607</v>
      </c>
      <c r="E950" s="19">
        <v>7320</v>
      </c>
      <c r="F950" s="299"/>
      <c r="G950" s="67"/>
      <c r="H950" s="67"/>
    </row>
    <row r="951" spans="1:8" s="86" customFormat="1" ht="15.75">
      <c r="A951" s="13">
        <f>IF(D951="","",SUBTOTAL(3,$D$9:D951))</f>
        <v>800</v>
      </c>
      <c r="B951" s="28" t="s">
        <v>326</v>
      </c>
      <c r="C951" s="41"/>
      <c r="D951" s="7" t="s">
        <v>607</v>
      </c>
      <c r="E951" s="19">
        <v>10287</v>
      </c>
      <c r="F951" s="299"/>
      <c r="G951" s="67"/>
      <c r="H951" s="67"/>
    </row>
    <row r="952" spans="1:8" s="86" customFormat="1" ht="15.75">
      <c r="A952" s="13">
        <f>IF(D952="","",SUBTOTAL(3,$D$9:D952))</f>
        <v>801</v>
      </c>
      <c r="B952" s="28" t="s">
        <v>327</v>
      </c>
      <c r="C952" s="41"/>
      <c r="D952" s="7" t="s">
        <v>607</v>
      </c>
      <c r="E952" s="19">
        <v>13456</v>
      </c>
      <c r="F952" s="299"/>
      <c r="G952" s="67"/>
      <c r="H952" s="67"/>
    </row>
    <row r="953" spans="1:8" s="86" customFormat="1" ht="15.75">
      <c r="A953" s="13">
        <f>IF(D953="","",SUBTOTAL(3,$D$9:D953))</f>
        <v>802</v>
      </c>
      <c r="B953" s="28" t="s">
        <v>328</v>
      </c>
      <c r="C953" s="41"/>
      <c r="D953" s="7" t="s">
        <v>607</v>
      </c>
      <c r="E953" s="19">
        <v>16261</v>
      </c>
      <c r="F953" s="299"/>
      <c r="G953" s="67"/>
      <c r="H953" s="67"/>
    </row>
    <row r="954" spans="1:8" s="86" customFormat="1" ht="15.75">
      <c r="A954" s="13">
        <f>IF(D954="","",SUBTOTAL(3,$D$9:D954))</f>
        <v>803</v>
      </c>
      <c r="B954" s="28" t="s">
        <v>329</v>
      </c>
      <c r="C954" s="41"/>
      <c r="D954" s="7" t="s">
        <v>607</v>
      </c>
      <c r="E954" s="19">
        <v>25222</v>
      </c>
      <c r="F954" s="299"/>
      <c r="G954" s="67"/>
      <c r="H954" s="67"/>
    </row>
    <row r="955" spans="1:8" s="86" customFormat="1" ht="15.75">
      <c r="A955" s="13">
        <f>IF(D955="","",SUBTOTAL(3,$D$9:D955))</f>
        <v>804</v>
      </c>
      <c r="B955" s="28" t="s">
        <v>330</v>
      </c>
      <c r="C955" s="41"/>
      <c r="D955" s="7" t="s">
        <v>607</v>
      </c>
      <c r="E955" s="19">
        <v>36628</v>
      </c>
      <c r="F955" s="299"/>
      <c r="G955" s="67"/>
      <c r="H955" s="67"/>
    </row>
    <row r="956" spans="1:8" s="86" customFormat="1" ht="15.75">
      <c r="A956" s="18">
        <v>3</v>
      </c>
      <c r="B956" s="25" t="s">
        <v>340</v>
      </c>
      <c r="C956" s="18"/>
      <c r="D956" s="10"/>
      <c r="E956" s="49"/>
      <c r="F956" s="299"/>
      <c r="G956" s="67"/>
      <c r="H956" s="84"/>
    </row>
    <row r="957" spans="1:8" s="86" customFormat="1" ht="15.75">
      <c r="A957" s="13">
        <f>IF(D957="","",SUBTOTAL(3,$D$9:D957))</f>
        <v>805</v>
      </c>
      <c r="B957" s="32" t="s">
        <v>331</v>
      </c>
      <c r="C957" s="41" t="s">
        <v>332</v>
      </c>
      <c r="D957" s="41" t="s">
        <v>9</v>
      </c>
      <c r="E957" s="26">
        <v>2259600</v>
      </c>
      <c r="F957" s="299"/>
      <c r="G957" s="67"/>
      <c r="H957" s="67"/>
    </row>
    <row r="958" spans="1:8" s="86" customFormat="1" ht="15.75">
      <c r="A958" s="13">
        <f>IF(D958="","",SUBTOTAL(3,$D$9:D958))</f>
        <v>806</v>
      </c>
      <c r="B958" s="32" t="s">
        <v>333</v>
      </c>
      <c r="C958" s="41" t="s">
        <v>334</v>
      </c>
      <c r="D958" s="41" t="s">
        <v>9</v>
      </c>
      <c r="E958" s="26">
        <v>2921800</v>
      </c>
      <c r="F958" s="299"/>
      <c r="G958" s="67"/>
      <c r="H958" s="67"/>
    </row>
    <row r="959" spans="1:8" s="86" customFormat="1" ht="15.75">
      <c r="A959" s="13">
        <f>IF(D959="","",SUBTOTAL(3,$D$9:D959))</f>
        <v>807</v>
      </c>
      <c r="B959" s="28" t="s">
        <v>335</v>
      </c>
      <c r="C959" s="41" t="s">
        <v>332</v>
      </c>
      <c r="D959" s="41" t="s">
        <v>9</v>
      </c>
      <c r="E959" s="26">
        <v>2368800</v>
      </c>
      <c r="F959" s="299"/>
      <c r="G959" s="67"/>
      <c r="H959" s="67"/>
    </row>
    <row r="960" spans="1:8" s="86" customFormat="1" ht="15.75">
      <c r="A960" s="13">
        <f>IF(D960="","",SUBTOTAL(3,$D$9:D960))</f>
        <v>808</v>
      </c>
      <c r="B960" s="28" t="s">
        <v>335</v>
      </c>
      <c r="C960" s="41" t="s">
        <v>334</v>
      </c>
      <c r="D960" s="41" t="s">
        <v>9</v>
      </c>
      <c r="E960" s="26">
        <v>2527000</v>
      </c>
      <c r="F960" s="299"/>
      <c r="G960" s="67"/>
      <c r="H960" s="67"/>
    </row>
    <row r="961" spans="1:8" s="86" customFormat="1" ht="15.75">
      <c r="A961" s="13">
        <f>IF(D961="","",SUBTOTAL(3,$D$9:D961))</f>
        <v>809</v>
      </c>
      <c r="B961" s="28" t="s">
        <v>336</v>
      </c>
      <c r="C961" s="41" t="s">
        <v>332</v>
      </c>
      <c r="D961" s="41" t="s">
        <v>9</v>
      </c>
      <c r="E961" s="26">
        <v>2368800</v>
      </c>
      <c r="F961" s="299"/>
      <c r="G961" s="67"/>
      <c r="H961" s="67"/>
    </row>
    <row r="962" spans="1:8" s="86" customFormat="1" ht="15.75">
      <c r="A962" s="13">
        <f>IF(D962="","",SUBTOTAL(3,$D$9:D962))</f>
        <v>810</v>
      </c>
      <c r="B962" s="28" t="s">
        <v>336</v>
      </c>
      <c r="C962" s="41" t="s">
        <v>334</v>
      </c>
      <c r="D962" s="41" t="s">
        <v>9</v>
      </c>
      <c r="E962" s="26">
        <v>2527000</v>
      </c>
      <c r="F962" s="299"/>
      <c r="G962" s="67"/>
      <c r="H962" s="67"/>
    </row>
    <row r="963" spans="1:8" s="86" customFormat="1" ht="15.75">
      <c r="A963" s="13">
        <f>IF(D963="","",SUBTOTAL(3,$D$9:D963))</f>
        <v>811</v>
      </c>
      <c r="B963" s="28" t="s">
        <v>337</v>
      </c>
      <c r="C963" s="41" t="s">
        <v>338</v>
      </c>
      <c r="D963" s="41" t="s">
        <v>9</v>
      </c>
      <c r="E963" s="26">
        <v>1737400</v>
      </c>
      <c r="F963" s="299"/>
      <c r="G963" s="67"/>
      <c r="H963" s="67"/>
    </row>
    <row r="964" spans="1:8" s="86" customFormat="1" ht="15.75">
      <c r="A964" s="13">
        <f>IF(D964="","",SUBTOTAL(3,$D$9:D964))</f>
        <v>812</v>
      </c>
      <c r="B964" s="28" t="s">
        <v>337</v>
      </c>
      <c r="C964" s="41" t="s">
        <v>332</v>
      </c>
      <c r="D964" s="41" t="s">
        <v>9</v>
      </c>
      <c r="E964" s="26">
        <v>2052400</v>
      </c>
      <c r="F964" s="299"/>
      <c r="G964" s="67"/>
      <c r="H964" s="67"/>
    </row>
    <row r="965" spans="1:8" s="86" customFormat="1" ht="15.75">
      <c r="A965" s="13">
        <f>IF(D965="","",SUBTOTAL(3,$D$9:D965))</f>
        <v>813</v>
      </c>
      <c r="B965" s="28" t="s">
        <v>339</v>
      </c>
      <c r="C965" s="41" t="s">
        <v>332</v>
      </c>
      <c r="D965" s="41" t="s">
        <v>9</v>
      </c>
      <c r="E965" s="26">
        <v>3000200</v>
      </c>
      <c r="F965" s="299"/>
      <c r="G965" s="67"/>
      <c r="H965" s="67"/>
    </row>
    <row r="966" spans="1:8" s="86" customFormat="1" ht="15.75">
      <c r="A966" s="13">
        <f>IF(D966="","",SUBTOTAL(3,$D$9:D966))</f>
        <v>814</v>
      </c>
      <c r="B966" s="28" t="s">
        <v>339</v>
      </c>
      <c r="C966" s="41" t="s">
        <v>334</v>
      </c>
      <c r="D966" s="41" t="s">
        <v>9</v>
      </c>
      <c r="E966" s="26">
        <v>3318000</v>
      </c>
      <c r="F966" s="299"/>
      <c r="G966" s="67"/>
      <c r="H966" s="67"/>
    </row>
    <row r="967" spans="1:10" s="86" customFormat="1" ht="15.75">
      <c r="A967" s="138" t="s">
        <v>747</v>
      </c>
      <c r="B967" s="285" t="s">
        <v>746</v>
      </c>
      <c r="C967" s="285"/>
      <c r="D967" s="285"/>
      <c r="E967" s="285"/>
      <c r="F967" s="285"/>
      <c r="G967" s="67"/>
      <c r="H967" s="84"/>
      <c r="J967" s="140"/>
    </row>
    <row r="968" spans="1:11" s="86" customFormat="1" ht="15.75">
      <c r="A968" s="81" t="s">
        <v>375</v>
      </c>
      <c r="B968" s="189" t="s">
        <v>284</v>
      </c>
      <c r="C968" s="114"/>
      <c r="D968" s="114"/>
      <c r="E968" s="110"/>
      <c r="F968" s="115"/>
      <c r="G968" s="67"/>
      <c r="H968" s="84"/>
      <c r="K968" s="101"/>
    </row>
    <row r="969" spans="1:8" s="86" customFormat="1" ht="15.75" customHeight="1">
      <c r="A969" s="14"/>
      <c r="B969" s="287" t="s">
        <v>285</v>
      </c>
      <c r="C969" s="287"/>
      <c r="D969" s="7"/>
      <c r="E969" s="8"/>
      <c r="F969" s="286" t="s">
        <v>906</v>
      </c>
      <c r="G969" s="67"/>
      <c r="H969" s="84"/>
    </row>
    <row r="970" spans="1:8" s="86" customFormat="1" ht="15.75">
      <c r="A970" s="13">
        <f>IF(D970="","",SUBTOTAL(3,$D$9:D970))</f>
        <v>815</v>
      </c>
      <c r="B970" s="11"/>
      <c r="C970" s="7" t="s">
        <v>142</v>
      </c>
      <c r="D970" s="7" t="s">
        <v>607</v>
      </c>
      <c r="E970" s="19">
        <v>21000</v>
      </c>
      <c r="F970" s="286"/>
      <c r="G970" s="67"/>
      <c r="H970" s="67"/>
    </row>
    <row r="971" spans="1:8" s="86" customFormat="1" ht="15.75">
      <c r="A971" s="13">
        <f>IF(D971="","",SUBTOTAL(3,$D$9:D971))</f>
        <v>816</v>
      </c>
      <c r="B971" s="11"/>
      <c r="C971" s="7" t="s">
        <v>143</v>
      </c>
      <c r="D971" s="7" t="s">
        <v>607</v>
      </c>
      <c r="E971" s="19">
        <v>23400</v>
      </c>
      <c r="F971" s="286"/>
      <c r="G971" s="67"/>
      <c r="H971" s="67"/>
    </row>
    <row r="972" spans="1:8" s="86" customFormat="1" ht="15.75">
      <c r="A972" s="13">
        <f>IF(D972="","",SUBTOTAL(3,$D$9:D972))</f>
        <v>817</v>
      </c>
      <c r="B972" s="11"/>
      <c r="C972" s="7" t="s">
        <v>144</v>
      </c>
      <c r="D972" s="7" t="s">
        <v>607</v>
      </c>
      <c r="E972" s="19">
        <v>29800</v>
      </c>
      <c r="F972" s="286"/>
      <c r="G972" s="67"/>
      <c r="H972" s="67"/>
    </row>
    <row r="973" spans="1:8" s="86" customFormat="1" ht="15.75">
      <c r="A973" s="13">
        <f>IF(D973="","",SUBTOTAL(3,$D$9:D973))</f>
        <v>818</v>
      </c>
      <c r="B973" s="11"/>
      <c r="C973" s="7" t="s">
        <v>145</v>
      </c>
      <c r="D973" s="7" t="s">
        <v>607</v>
      </c>
      <c r="E973" s="19">
        <v>26900</v>
      </c>
      <c r="F973" s="286"/>
      <c r="G973" s="67"/>
      <c r="H973" s="67"/>
    </row>
    <row r="974" spans="1:8" s="86" customFormat="1" ht="15.75">
      <c r="A974" s="13">
        <f>IF(D974="","",SUBTOTAL(3,$D$9:D974))</f>
        <v>819</v>
      </c>
      <c r="B974" s="11"/>
      <c r="C974" s="7" t="s">
        <v>146</v>
      </c>
      <c r="D974" s="7" t="s">
        <v>607</v>
      </c>
      <c r="E974" s="19">
        <v>29700</v>
      </c>
      <c r="F974" s="286"/>
      <c r="G974" s="67"/>
      <c r="H974" s="67"/>
    </row>
    <row r="975" spans="1:8" s="86" customFormat="1" ht="15.75">
      <c r="A975" s="13">
        <f>IF(D975="","",SUBTOTAL(3,$D$9:D975))</f>
        <v>820</v>
      </c>
      <c r="B975" s="11"/>
      <c r="C975" s="7" t="s">
        <v>148</v>
      </c>
      <c r="D975" s="7" t="s">
        <v>607</v>
      </c>
      <c r="E975" s="19">
        <v>31600</v>
      </c>
      <c r="F975" s="286"/>
      <c r="G975" s="67"/>
      <c r="H975" s="67"/>
    </row>
    <row r="976" spans="1:8" s="86" customFormat="1" ht="15.75">
      <c r="A976" s="13">
        <f>IF(D976="","",SUBTOTAL(3,$D$9:D976))</f>
        <v>821</v>
      </c>
      <c r="B976" s="11"/>
      <c r="C976" s="7" t="s">
        <v>147</v>
      </c>
      <c r="D976" s="7" t="s">
        <v>607</v>
      </c>
      <c r="E976" s="19">
        <v>38400</v>
      </c>
      <c r="F976" s="286"/>
      <c r="G976" s="67"/>
      <c r="H976" s="67"/>
    </row>
    <row r="977" spans="1:8" s="86" customFormat="1" ht="15.75">
      <c r="A977" s="13">
        <f>IF(D977="","",SUBTOTAL(3,$D$9:D977))</f>
        <v>822</v>
      </c>
      <c r="B977" s="11"/>
      <c r="C977" s="7" t="s">
        <v>149</v>
      </c>
      <c r="D977" s="7" t="s">
        <v>607</v>
      </c>
      <c r="E977" s="19">
        <v>34200</v>
      </c>
      <c r="F977" s="286"/>
      <c r="G977" s="67"/>
      <c r="H977" s="67"/>
    </row>
    <row r="978" spans="1:8" s="86" customFormat="1" ht="15.75">
      <c r="A978" s="13">
        <f>IF(D978="","",SUBTOTAL(3,$D$9:D978))</f>
        <v>823</v>
      </c>
      <c r="B978" s="11"/>
      <c r="C978" s="7" t="s">
        <v>150</v>
      </c>
      <c r="D978" s="7" t="s">
        <v>607</v>
      </c>
      <c r="E978" s="19">
        <v>38000</v>
      </c>
      <c r="F978" s="286"/>
      <c r="G978" s="67"/>
      <c r="H978" s="67"/>
    </row>
    <row r="979" spans="1:8" s="86" customFormat="1" ht="15.75">
      <c r="A979" s="13">
        <f>IF(D979="","",SUBTOTAL(3,$D$9:D979))</f>
        <v>824</v>
      </c>
      <c r="B979" s="11"/>
      <c r="C979" s="7" t="s">
        <v>151</v>
      </c>
      <c r="D979" s="7" t="s">
        <v>607</v>
      </c>
      <c r="E979" s="19">
        <v>40100</v>
      </c>
      <c r="F979" s="286"/>
      <c r="G979" s="67"/>
      <c r="H979" s="67"/>
    </row>
    <row r="980" spans="1:8" s="86" customFormat="1" ht="15.75">
      <c r="A980" s="13">
        <f>IF(D980="","",SUBTOTAL(3,$D$9:D980))</f>
        <v>825</v>
      </c>
      <c r="B980" s="11"/>
      <c r="C980" s="7" t="s">
        <v>152</v>
      </c>
      <c r="D980" s="7" t="s">
        <v>607</v>
      </c>
      <c r="E980" s="19">
        <v>44000</v>
      </c>
      <c r="F980" s="286"/>
      <c r="G980" s="67"/>
      <c r="H980" s="67"/>
    </row>
    <row r="981" spans="1:8" s="86" customFormat="1" ht="15.75">
      <c r="A981" s="13">
        <f>IF(D981="","",SUBTOTAL(3,$D$9:D981))</f>
        <v>826</v>
      </c>
      <c r="B981" s="11"/>
      <c r="C981" s="7" t="s">
        <v>153</v>
      </c>
      <c r="D981" s="7" t="s">
        <v>607</v>
      </c>
      <c r="E981" s="19">
        <v>59300</v>
      </c>
      <c r="F981" s="286"/>
      <c r="G981" s="67"/>
      <c r="H981" s="67"/>
    </row>
    <row r="982" spans="1:8" s="86" customFormat="1" ht="15.75">
      <c r="A982" s="13">
        <f>IF(D982="","",SUBTOTAL(3,$D$9:D982))</f>
        <v>827</v>
      </c>
      <c r="B982" s="11"/>
      <c r="C982" s="7" t="s">
        <v>154</v>
      </c>
      <c r="D982" s="7" t="s">
        <v>607</v>
      </c>
      <c r="E982" s="19">
        <v>43500</v>
      </c>
      <c r="F982" s="286"/>
      <c r="G982" s="67"/>
      <c r="H982" s="67"/>
    </row>
    <row r="983" spans="1:8" s="86" customFormat="1" ht="15.75">
      <c r="A983" s="13">
        <f>IF(D983="","",SUBTOTAL(3,$D$9:D983))</f>
        <v>828</v>
      </c>
      <c r="B983" s="11"/>
      <c r="C983" s="7" t="s">
        <v>155</v>
      </c>
      <c r="D983" s="7" t="s">
        <v>607</v>
      </c>
      <c r="E983" s="19">
        <v>48400</v>
      </c>
      <c r="F983" s="286"/>
      <c r="G983" s="67"/>
      <c r="H983" s="67"/>
    </row>
    <row r="984" spans="1:8" s="46" customFormat="1" ht="15.75">
      <c r="A984" s="13">
        <f>IF(D984="","",SUBTOTAL(3,$D$9:D984))</f>
        <v>829</v>
      </c>
      <c r="B984" s="11"/>
      <c r="C984" s="7" t="s">
        <v>156</v>
      </c>
      <c r="D984" s="7" t="s">
        <v>607</v>
      </c>
      <c r="E984" s="19">
        <v>51200</v>
      </c>
      <c r="F984" s="286"/>
      <c r="G984" s="67"/>
      <c r="H984" s="67"/>
    </row>
    <row r="985" spans="1:8" s="46" customFormat="1" ht="15.75">
      <c r="A985" s="13">
        <f>IF(D985="","",SUBTOTAL(3,$D$9:D985))</f>
        <v>830</v>
      </c>
      <c r="B985" s="11"/>
      <c r="C985" s="7" t="s">
        <v>157</v>
      </c>
      <c r="D985" s="7" t="s">
        <v>607</v>
      </c>
      <c r="E985" s="19">
        <v>55600</v>
      </c>
      <c r="F985" s="286"/>
      <c r="G985" s="67"/>
      <c r="H985" s="67"/>
    </row>
    <row r="986" spans="1:8" s="46" customFormat="1" ht="15.75">
      <c r="A986" s="13">
        <f>IF(D986="","",SUBTOTAL(3,$D$9:D986))</f>
        <v>831</v>
      </c>
      <c r="B986" s="11"/>
      <c r="C986" s="7" t="s">
        <v>158</v>
      </c>
      <c r="D986" s="7" t="s">
        <v>607</v>
      </c>
      <c r="E986" s="19">
        <v>76300</v>
      </c>
      <c r="F986" s="286"/>
      <c r="G986" s="67"/>
      <c r="H986" s="67"/>
    </row>
    <row r="987" spans="1:8" s="46" customFormat="1" ht="15.75">
      <c r="A987" s="13">
        <f>IF(D987="","",SUBTOTAL(3,$D$9:D987))</f>
        <v>832</v>
      </c>
      <c r="B987" s="11"/>
      <c r="C987" s="7" t="s">
        <v>159</v>
      </c>
      <c r="D987" s="7" t="s">
        <v>607</v>
      </c>
      <c r="E987" s="19">
        <v>58700</v>
      </c>
      <c r="F987" s="286"/>
      <c r="G987" s="67"/>
      <c r="H987" s="67"/>
    </row>
    <row r="988" spans="1:8" s="46" customFormat="1" ht="15.75">
      <c r="A988" s="13">
        <f>IF(D988="","",SUBTOTAL(3,$D$9:D988))</f>
        <v>833</v>
      </c>
      <c r="B988" s="11"/>
      <c r="C988" s="7" t="s">
        <v>160</v>
      </c>
      <c r="D988" s="7" t="s">
        <v>607</v>
      </c>
      <c r="E988" s="19">
        <v>61100</v>
      </c>
      <c r="F988" s="286"/>
      <c r="G988" s="67"/>
      <c r="H988" s="67"/>
    </row>
    <row r="989" spans="1:8" s="46" customFormat="1" ht="15.75">
      <c r="A989" s="13">
        <f>IF(D989="","",SUBTOTAL(3,$D$9:D989))</f>
        <v>834</v>
      </c>
      <c r="B989" s="11"/>
      <c r="C989" s="7" t="s">
        <v>161</v>
      </c>
      <c r="D989" s="7" t="s">
        <v>607</v>
      </c>
      <c r="E989" s="19">
        <v>64000</v>
      </c>
      <c r="F989" s="286"/>
      <c r="G989" s="67"/>
      <c r="H989" s="67"/>
    </row>
    <row r="990" spans="1:8" s="46" customFormat="1" ht="15.75">
      <c r="A990" s="13">
        <f>IF(D990="","",SUBTOTAL(3,$D$9:D990))</f>
        <v>835</v>
      </c>
      <c r="B990" s="11"/>
      <c r="C990" s="38" t="s">
        <v>162</v>
      </c>
      <c r="D990" s="7" t="s">
        <v>607</v>
      </c>
      <c r="E990" s="19">
        <v>69700</v>
      </c>
      <c r="F990" s="286"/>
      <c r="G990" s="67"/>
      <c r="H990" s="67"/>
    </row>
    <row r="991" spans="1:8" s="46" customFormat="1" ht="15.75">
      <c r="A991" s="13">
        <f>IF(D991="","",SUBTOTAL(3,$D$9:D991))</f>
        <v>836</v>
      </c>
      <c r="B991" s="11"/>
      <c r="C991" s="7" t="s">
        <v>163</v>
      </c>
      <c r="D991" s="7" t="s">
        <v>607</v>
      </c>
      <c r="E991" s="19">
        <v>87900</v>
      </c>
      <c r="F991" s="286"/>
      <c r="G991" s="67"/>
      <c r="H991" s="67"/>
    </row>
    <row r="992" spans="1:11" s="46" customFormat="1" ht="15.75">
      <c r="A992" s="81" t="s">
        <v>379</v>
      </c>
      <c r="B992" s="189" t="s">
        <v>555</v>
      </c>
      <c r="C992" s="114"/>
      <c r="D992" s="114"/>
      <c r="E992" s="110"/>
      <c r="F992" s="286"/>
      <c r="G992" s="67"/>
      <c r="H992" s="84"/>
      <c r="K992" s="145"/>
    </row>
    <row r="993" spans="1:8" s="46" customFormat="1" ht="15.75" customHeight="1">
      <c r="A993" s="14">
        <v>1</v>
      </c>
      <c r="B993" s="287" t="s">
        <v>728</v>
      </c>
      <c r="C993" s="287"/>
      <c r="D993" s="7"/>
      <c r="E993" s="8"/>
      <c r="F993" s="286"/>
      <c r="G993" s="67"/>
      <c r="H993" s="84"/>
    </row>
    <row r="994" spans="1:8" s="46" customFormat="1" ht="15.75" customHeight="1">
      <c r="A994" s="13">
        <f>IF(D994="","",SUBTOTAL(3,$D$9:D994))</f>
        <v>837</v>
      </c>
      <c r="B994" s="11" t="s">
        <v>164</v>
      </c>
      <c r="C994" s="7" t="s">
        <v>726</v>
      </c>
      <c r="D994" s="7" t="s">
        <v>607</v>
      </c>
      <c r="E994" s="19">
        <v>6820</v>
      </c>
      <c r="F994" s="286"/>
      <c r="G994" s="67"/>
      <c r="H994" s="67"/>
    </row>
    <row r="995" spans="1:8" s="46" customFormat="1" ht="15.75">
      <c r="A995" s="13">
        <f>IF(D995="","",SUBTOTAL(3,$D$9:D995))</f>
        <v>838</v>
      </c>
      <c r="B995" s="11" t="s">
        <v>164</v>
      </c>
      <c r="C995" s="7" t="s">
        <v>556</v>
      </c>
      <c r="D995" s="7" t="s">
        <v>607</v>
      </c>
      <c r="E995" s="19">
        <v>12100</v>
      </c>
      <c r="F995" s="286"/>
      <c r="G995" s="67"/>
      <c r="H995" s="67"/>
    </row>
    <row r="996" spans="1:8" s="46" customFormat="1" ht="15.75">
      <c r="A996" s="13">
        <f>IF(D996="","",SUBTOTAL(3,$D$9:D996))</f>
        <v>839</v>
      </c>
      <c r="B996" s="11" t="s">
        <v>164</v>
      </c>
      <c r="C996" s="7" t="s">
        <v>557</v>
      </c>
      <c r="D996" s="7" t="s">
        <v>607</v>
      </c>
      <c r="E996" s="19">
        <v>9680</v>
      </c>
      <c r="F996" s="286"/>
      <c r="G996" s="67"/>
      <c r="H996" s="67"/>
    </row>
    <row r="997" spans="1:8" s="46" customFormat="1" ht="15.75">
      <c r="A997" s="13">
        <f>IF(D997="","",SUBTOTAL(3,$D$9:D997))</f>
        <v>840</v>
      </c>
      <c r="B997" s="11" t="s">
        <v>164</v>
      </c>
      <c r="C997" s="7" t="s">
        <v>558</v>
      </c>
      <c r="D997" s="7" t="s">
        <v>607</v>
      </c>
      <c r="E997" s="19">
        <v>15070</v>
      </c>
      <c r="F997" s="286"/>
      <c r="G997" s="67"/>
      <c r="H997" s="67"/>
    </row>
    <row r="998" spans="1:8" s="46" customFormat="1" ht="15.75">
      <c r="A998" s="13">
        <f>IF(D998="","",SUBTOTAL(3,$D$9:D998))</f>
        <v>841</v>
      </c>
      <c r="B998" s="11" t="s">
        <v>164</v>
      </c>
      <c r="C998" s="7" t="s">
        <v>559</v>
      </c>
      <c r="D998" s="7" t="s">
        <v>607</v>
      </c>
      <c r="E998" s="19">
        <v>13530</v>
      </c>
      <c r="F998" s="286"/>
      <c r="G998" s="67"/>
      <c r="H998" s="67"/>
    </row>
    <row r="999" spans="1:8" s="46" customFormat="1" ht="15.75">
      <c r="A999" s="13">
        <f>IF(D999="","",SUBTOTAL(3,$D$9:D999))</f>
        <v>842</v>
      </c>
      <c r="B999" s="11" t="s">
        <v>164</v>
      </c>
      <c r="C999" s="7" t="s">
        <v>560</v>
      </c>
      <c r="D999" s="7" t="s">
        <v>607</v>
      </c>
      <c r="E999" s="19">
        <v>19690</v>
      </c>
      <c r="F999" s="286"/>
      <c r="G999" s="67"/>
      <c r="H999" s="67"/>
    </row>
    <row r="1000" spans="1:8" s="46" customFormat="1" ht="15.75">
      <c r="A1000" s="13">
        <f>IF(D1000="","",SUBTOTAL(3,$D$9:D1000))</f>
        <v>843</v>
      </c>
      <c r="B1000" s="11" t="s">
        <v>164</v>
      </c>
      <c r="C1000" s="7" t="s">
        <v>561</v>
      </c>
      <c r="D1000" s="7" t="s">
        <v>607</v>
      </c>
      <c r="E1000" s="19">
        <v>18040</v>
      </c>
      <c r="F1000" s="286"/>
      <c r="G1000" s="67"/>
      <c r="H1000" s="67"/>
    </row>
    <row r="1001" spans="1:8" s="46" customFormat="1" ht="15.75">
      <c r="A1001" s="13">
        <f>IF(D1001="","",SUBTOTAL(3,$D$9:D1001))</f>
        <v>844</v>
      </c>
      <c r="B1001" s="11" t="s">
        <v>164</v>
      </c>
      <c r="C1001" s="7" t="s">
        <v>562</v>
      </c>
      <c r="D1001" s="7" t="s">
        <v>607</v>
      </c>
      <c r="E1001" s="19">
        <v>29700</v>
      </c>
      <c r="F1001" s="286"/>
      <c r="G1001" s="67"/>
      <c r="H1001" s="67"/>
    </row>
    <row r="1002" spans="1:8" s="46" customFormat="1" ht="15.75">
      <c r="A1002" s="13">
        <f>IF(D1002="","",SUBTOTAL(3,$D$9:D1002))</f>
        <v>845</v>
      </c>
      <c r="B1002" s="11" t="s">
        <v>164</v>
      </c>
      <c r="C1002" s="7" t="s">
        <v>563</v>
      </c>
      <c r="D1002" s="7" t="s">
        <v>607</v>
      </c>
      <c r="E1002" s="19">
        <v>23540</v>
      </c>
      <c r="F1002" s="286"/>
      <c r="G1002" s="67"/>
      <c r="H1002" s="67"/>
    </row>
    <row r="1003" spans="1:8" s="46" customFormat="1" ht="15.75">
      <c r="A1003" s="13">
        <f>IF(D1003="","",SUBTOTAL(3,$D$9:D1003))</f>
        <v>846</v>
      </c>
      <c r="B1003" s="11" t="s">
        <v>164</v>
      </c>
      <c r="C1003" s="7" t="s">
        <v>564</v>
      </c>
      <c r="D1003" s="7" t="s">
        <v>607</v>
      </c>
      <c r="E1003" s="19">
        <v>32450</v>
      </c>
      <c r="F1003" s="286"/>
      <c r="G1003" s="67"/>
      <c r="H1003" s="67"/>
    </row>
    <row r="1004" spans="1:8" s="46" customFormat="1" ht="15.75">
      <c r="A1004" s="13">
        <f>IF(D1004="","",SUBTOTAL(3,$D$9:D1004))</f>
        <v>847</v>
      </c>
      <c r="B1004" s="11" t="s">
        <v>164</v>
      </c>
      <c r="C1004" s="7" t="s">
        <v>565</v>
      </c>
      <c r="D1004" s="7" t="s">
        <v>607</v>
      </c>
      <c r="E1004" s="19">
        <v>29480</v>
      </c>
      <c r="F1004" s="286"/>
      <c r="G1004" s="67"/>
      <c r="H1004" s="67"/>
    </row>
    <row r="1005" spans="1:8" s="46" customFormat="1" ht="15.75">
      <c r="A1005" s="13">
        <f>IF(D1005="","",SUBTOTAL(3,$D$9:D1005))</f>
        <v>848</v>
      </c>
      <c r="B1005" s="11" t="s">
        <v>164</v>
      </c>
      <c r="C1005" s="7" t="s">
        <v>566</v>
      </c>
      <c r="D1005" s="7" t="s">
        <v>607</v>
      </c>
      <c r="E1005" s="19">
        <v>34320</v>
      </c>
      <c r="F1005" s="286"/>
      <c r="G1005" s="67"/>
      <c r="H1005" s="67"/>
    </row>
    <row r="1006" spans="1:8" s="46" customFormat="1" ht="15.75">
      <c r="A1006" s="13">
        <f>IF(D1006="","",SUBTOTAL(3,$D$9:D1006))</f>
        <v>849</v>
      </c>
      <c r="B1006" s="11" t="s">
        <v>164</v>
      </c>
      <c r="C1006" s="7" t="s">
        <v>567</v>
      </c>
      <c r="D1006" s="7" t="s">
        <v>607</v>
      </c>
      <c r="E1006" s="19">
        <v>45430</v>
      </c>
      <c r="F1006" s="286"/>
      <c r="G1006" s="67"/>
      <c r="H1006" s="67"/>
    </row>
    <row r="1007" spans="1:8" s="46" customFormat="1" ht="15.75" customHeight="1">
      <c r="A1007" s="13">
        <f>IF(D1007="","",SUBTOTAL(3,$D$9:D1007))</f>
        <v>850</v>
      </c>
      <c r="B1007" s="11" t="s">
        <v>164</v>
      </c>
      <c r="C1007" s="7" t="s">
        <v>568</v>
      </c>
      <c r="D1007" s="7" t="s">
        <v>607</v>
      </c>
      <c r="E1007" s="19">
        <v>53460</v>
      </c>
      <c r="F1007" s="286"/>
      <c r="G1007" s="67"/>
      <c r="H1007" s="67"/>
    </row>
    <row r="1008" spans="1:8" s="46" customFormat="1" ht="15.75">
      <c r="A1008" s="13">
        <f>IF(D1008="","",SUBTOTAL(3,$D$9:D1008))</f>
        <v>851</v>
      </c>
      <c r="B1008" s="11" t="s">
        <v>164</v>
      </c>
      <c r="C1008" s="7" t="s">
        <v>466</v>
      </c>
      <c r="D1008" s="7" t="s">
        <v>607</v>
      </c>
      <c r="E1008" s="19">
        <v>44770</v>
      </c>
      <c r="F1008" s="286"/>
      <c r="G1008" s="67"/>
      <c r="H1008" s="67"/>
    </row>
    <row r="1009" spans="1:8" s="46" customFormat="1" ht="15.75">
      <c r="A1009" s="13">
        <f>IF(D1009="","",SUBTOTAL(3,$D$9:D1009))</f>
        <v>852</v>
      </c>
      <c r="B1009" s="11" t="s">
        <v>164</v>
      </c>
      <c r="C1009" s="7" t="s">
        <v>569</v>
      </c>
      <c r="D1009" s="7" t="s">
        <v>607</v>
      </c>
      <c r="E1009" s="19">
        <v>45100</v>
      </c>
      <c r="F1009" s="286"/>
      <c r="G1009" s="67"/>
      <c r="H1009" s="67"/>
    </row>
    <row r="1010" spans="1:8" s="46" customFormat="1" ht="15.75">
      <c r="A1010" s="13">
        <f>IF(D1010="","",SUBTOTAL(3,$D$9:D1010))</f>
        <v>853</v>
      </c>
      <c r="B1010" s="11" t="s">
        <v>164</v>
      </c>
      <c r="C1010" s="7" t="s">
        <v>570</v>
      </c>
      <c r="D1010" s="7" t="s">
        <v>607</v>
      </c>
      <c r="E1010" s="19">
        <v>76230</v>
      </c>
      <c r="F1010" s="286"/>
      <c r="G1010" s="67"/>
      <c r="H1010" s="67"/>
    </row>
    <row r="1011" spans="1:8" s="46" customFormat="1" ht="15.75">
      <c r="A1011" s="13">
        <f>IF(D1011="","",SUBTOTAL(3,$D$9:D1011))</f>
        <v>854</v>
      </c>
      <c r="B1011" s="11" t="s">
        <v>164</v>
      </c>
      <c r="C1011" s="7" t="s">
        <v>465</v>
      </c>
      <c r="D1011" s="7" t="s">
        <v>607</v>
      </c>
      <c r="E1011" s="19">
        <v>105600</v>
      </c>
      <c r="F1011" s="286"/>
      <c r="G1011" s="67"/>
      <c r="H1011" s="67"/>
    </row>
    <row r="1012" spans="1:8" s="46" customFormat="1" ht="15.75">
      <c r="A1012" s="13">
        <f>IF(D1012="","",SUBTOTAL(3,$D$9:D1012))</f>
        <v>855</v>
      </c>
      <c r="B1012" s="11" t="s">
        <v>164</v>
      </c>
      <c r="C1012" s="7" t="s">
        <v>571</v>
      </c>
      <c r="D1012" s="7" t="s">
        <v>607</v>
      </c>
      <c r="E1012" s="19">
        <v>53680</v>
      </c>
      <c r="F1012" s="286"/>
      <c r="G1012" s="67"/>
      <c r="H1012" s="67"/>
    </row>
    <row r="1013" spans="1:8" s="46" customFormat="1" ht="15.75">
      <c r="A1013" s="13">
        <f>IF(D1013="","",SUBTOTAL(3,$D$9:D1013))</f>
        <v>856</v>
      </c>
      <c r="B1013" s="11" t="s">
        <v>164</v>
      </c>
      <c r="C1013" s="7" t="s">
        <v>467</v>
      </c>
      <c r="D1013" s="7" t="s">
        <v>607</v>
      </c>
      <c r="E1013" s="19">
        <v>69520</v>
      </c>
      <c r="F1013" s="286"/>
      <c r="G1013" s="67"/>
      <c r="H1013" s="67"/>
    </row>
    <row r="1014" spans="1:8" s="46" customFormat="1" ht="15.75">
      <c r="A1014" s="13">
        <f>IF(D1014="","",SUBTOTAL(3,$D$9:D1014))</f>
        <v>857</v>
      </c>
      <c r="B1014" s="11" t="s">
        <v>164</v>
      </c>
      <c r="C1014" s="7" t="s">
        <v>572</v>
      </c>
      <c r="D1014" s="7" t="s">
        <v>607</v>
      </c>
      <c r="E1014" s="19">
        <v>77660</v>
      </c>
      <c r="F1014" s="286"/>
      <c r="G1014" s="67"/>
      <c r="H1014" s="67"/>
    </row>
    <row r="1015" spans="1:8" s="46" customFormat="1" ht="15.75">
      <c r="A1015" s="13">
        <f>IF(D1015="","",SUBTOTAL(3,$D$9:D1015))</f>
        <v>858</v>
      </c>
      <c r="B1015" s="11" t="s">
        <v>164</v>
      </c>
      <c r="C1015" s="7" t="s">
        <v>573</v>
      </c>
      <c r="D1015" s="7" t="s">
        <v>607</v>
      </c>
      <c r="E1015" s="19">
        <v>114070</v>
      </c>
      <c r="F1015" s="286"/>
      <c r="G1015" s="67"/>
      <c r="H1015" s="67"/>
    </row>
    <row r="1016" spans="1:8" s="46" customFormat="1" ht="15.75">
      <c r="A1016" s="13">
        <f>IF(D1016="","",SUBTOTAL(3,$D$9:D1016))</f>
        <v>859</v>
      </c>
      <c r="B1016" s="11" t="s">
        <v>164</v>
      </c>
      <c r="C1016" s="7" t="s">
        <v>574</v>
      </c>
      <c r="D1016" s="7" t="s">
        <v>607</v>
      </c>
      <c r="E1016" s="19">
        <v>167420</v>
      </c>
      <c r="F1016" s="286"/>
      <c r="G1016" s="67"/>
      <c r="H1016" s="67"/>
    </row>
    <row r="1017" spans="1:8" s="46" customFormat="1" ht="15.75">
      <c r="A1017" s="13">
        <f>IF(D1017="","",SUBTOTAL(3,$D$9:D1017))</f>
        <v>860</v>
      </c>
      <c r="B1017" s="11" t="s">
        <v>164</v>
      </c>
      <c r="C1017" s="7" t="s">
        <v>727</v>
      </c>
      <c r="D1017" s="7" t="s">
        <v>607</v>
      </c>
      <c r="E1017" s="19">
        <v>155210</v>
      </c>
      <c r="F1017" s="286"/>
      <c r="G1017" s="67"/>
      <c r="H1017" s="67"/>
    </row>
    <row r="1018" spans="1:8" s="46" customFormat="1" ht="15.75">
      <c r="A1018" s="13">
        <f>IF(D1018="","",SUBTOTAL(3,$D$9:D1018))</f>
        <v>861</v>
      </c>
      <c r="B1018" s="11" t="s">
        <v>164</v>
      </c>
      <c r="C1018" s="7" t="s">
        <v>729</v>
      </c>
      <c r="D1018" s="7" t="s">
        <v>607</v>
      </c>
      <c r="E1018" s="19">
        <v>297220</v>
      </c>
      <c r="F1018" s="286"/>
      <c r="G1018" s="67"/>
      <c r="H1018" s="67"/>
    </row>
    <row r="1019" spans="1:8" s="46" customFormat="1" ht="15.75" customHeight="1">
      <c r="A1019" s="14">
        <v>2</v>
      </c>
      <c r="B1019" s="287" t="s">
        <v>782</v>
      </c>
      <c r="C1019" s="287"/>
      <c r="D1019" s="12"/>
      <c r="E1019" s="16"/>
      <c r="F1019" s="286"/>
      <c r="G1019" s="67"/>
      <c r="H1019" s="84"/>
    </row>
    <row r="1020" spans="1:8" s="46" customFormat="1" ht="15.75">
      <c r="A1020" s="14" t="s">
        <v>517</v>
      </c>
      <c r="B1020" s="15" t="s">
        <v>743</v>
      </c>
      <c r="C1020" s="12"/>
      <c r="D1020" s="12"/>
      <c r="E1020" s="16"/>
      <c r="F1020" s="286"/>
      <c r="G1020" s="67"/>
      <c r="H1020" s="84"/>
    </row>
    <row r="1021" spans="1:8" s="46" customFormat="1" ht="15.75">
      <c r="A1021" s="13">
        <f>IF(D1021="","",SUBTOTAL(3,$D$9:D1021))</f>
        <v>862</v>
      </c>
      <c r="B1021" s="60" t="s">
        <v>730</v>
      </c>
      <c r="C1021" s="7"/>
      <c r="D1021" s="7" t="s">
        <v>9</v>
      </c>
      <c r="E1021" s="19">
        <v>1760</v>
      </c>
      <c r="F1021" s="286"/>
      <c r="G1021" s="67"/>
      <c r="H1021" s="67"/>
    </row>
    <row r="1022" spans="1:8" s="46" customFormat="1" ht="15.75">
      <c r="A1022" s="13">
        <f>IF(D1022="","",SUBTOTAL(3,$D$9:D1022))</f>
        <v>863</v>
      </c>
      <c r="B1022" s="60" t="s">
        <v>731</v>
      </c>
      <c r="C1022" s="7"/>
      <c r="D1022" s="7" t="s">
        <v>9</v>
      </c>
      <c r="E1022" s="19">
        <v>2420</v>
      </c>
      <c r="F1022" s="286"/>
      <c r="G1022" s="67"/>
      <c r="H1022" s="67"/>
    </row>
    <row r="1023" spans="1:8" s="46" customFormat="1" ht="15.75">
      <c r="A1023" s="13">
        <f>IF(D1023="","",SUBTOTAL(3,$D$9:D1023))</f>
        <v>864</v>
      </c>
      <c r="B1023" s="60" t="s">
        <v>732</v>
      </c>
      <c r="C1023" s="7"/>
      <c r="D1023" s="7" t="s">
        <v>9</v>
      </c>
      <c r="E1023" s="19">
        <v>4070</v>
      </c>
      <c r="F1023" s="286"/>
      <c r="G1023" s="67"/>
      <c r="H1023" s="67"/>
    </row>
    <row r="1024" spans="1:8" s="46" customFormat="1" ht="15.75">
      <c r="A1024" s="13">
        <f>IF(D1024="","",SUBTOTAL(3,$D$9:D1024))</f>
        <v>865</v>
      </c>
      <c r="B1024" s="60" t="s">
        <v>733</v>
      </c>
      <c r="C1024" s="7"/>
      <c r="D1024" s="7" t="s">
        <v>9</v>
      </c>
      <c r="E1024" s="19">
        <v>5500</v>
      </c>
      <c r="F1024" s="286"/>
      <c r="G1024" s="67"/>
      <c r="H1024" s="67"/>
    </row>
    <row r="1025" spans="1:8" s="46" customFormat="1" ht="15.75">
      <c r="A1025" s="13">
        <f>IF(D1025="","",SUBTOTAL(3,$D$9:D1025))</f>
        <v>866</v>
      </c>
      <c r="B1025" s="60" t="s">
        <v>734</v>
      </c>
      <c r="C1025" s="7"/>
      <c r="D1025" s="7" t="s">
        <v>9</v>
      </c>
      <c r="E1025" s="19">
        <v>8690</v>
      </c>
      <c r="F1025" s="286"/>
      <c r="G1025" s="67"/>
      <c r="H1025" s="67"/>
    </row>
    <row r="1026" spans="1:8" s="46" customFormat="1" ht="15.75">
      <c r="A1026" s="13">
        <f>IF(D1026="","",SUBTOTAL(3,$D$9:D1026))</f>
        <v>867</v>
      </c>
      <c r="B1026" s="60" t="s">
        <v>735</v>
      </c>
      <c r="C1026" s="7"/>
      <c r="D1026" s="7" t="s">
        <v>9</v>
      </c>
      <c r="E1026" s="19">
        <v>13420</v>
      </c>
      <c r="F1026" s="286"/>
      <c r="G1026" s="67"/>
      <c r="H1026" s="67"/>
    </row>
    <row r="1027" spans="1:8" s="46" customFormat="1" ht="15.75">
      <c r="A1027" s="13">
        <f>IF(D1027="","",SUBTOTAL(3,$D$9:D1027))</f>
        <v>868</v>
      </c>
      <c r="B1027" s="60" t="s">
        <v>736</v>
      </c>
      <c r="C1027" s="7"/>
      <c r="D1027" s="7" t="s">
        <v>9</v>
      </c>
      <c r="E1027" s="19">
        <v>26620</v>
      </c>
      <c r="F1027" s="286"/>
      <c r="G1027" s="67"/>
      <c r="H1027" s="67"/>
    </row>
    <row r="1028" spans="1:8" s="46" customFormat="1" ht="15.75">
      <c r="A1028" s="13">
        <f>IF(D1028="","",SUBTOTAL(3,$D$9:D1028))</f>
        <v>869</v>
      </c>
      <c r="B1028" s="60" t="s">
        <v>737</v>
      </c>
      <c r="C1028" s="7"/>
      <c r="D1028" s="7" t="s">
        <v>9</v>
      </c>
      <c r="E1028" s="19">
        <v>27280</v>
      </c>
      <c r="F1028" s="286"/>
      <c r="G1028" s="67"/>
      <c r="H1028" s="67"/>
    </row>
    <row r="1029" spans="1:8" s="46" customFormat="1" ht="15.75">
      <c r="A1029" s="13">
        <f>IF(D1029="","",SUBTOTAL(3,$D$9:D1029))</f>
        <v>870</v>
      </c>
      <c r="B1029" s="60" t="s">
        <v>742</v>
      </c>
      <c r="C1029" s="7"/>
      <c r="D1029" s="7" t="s">
        <v>9</v>
      </c>
      <c r="E1029" s="19">
        <v>57640</v>
      </c>
      <c r="F1029" s="286"/>
      <c r="G1029" s="67"/>
      <c r="H1029" s="67"/>
    </row>
    <row r="1030" spans="1:8" s="46" customFormat="1" ht="15.75">
      <c r="A1030" s="13">
        <f>IF(D1030="","",SUBTOTAL(3,$D$9:D1030))</f>
        <v>871</v>
      </c>
      <c r="B1030" s="60" t="s">
        <v>741</v>
      </c>
      <c r="C1030" s="7"/>
      <c r="D1030" s="7" t="s">
        <v>9</v>
      </c>
      <c r="E1030" s="19">
        <v>93720</v>
      </c>
      <c r="F1030" s="286"/>
      <c r="G1030" s="67"/>
      <c r="H1030" s="67"/>
    </row>
    <row r="1031" spans="1:8" s="46" customFormat="1" ht="15.75">
      <c r="A1031" s="13">
        <f>IF(D1031="","",SUBTOTAL(3,$D$9:D1031))</f>
        <v>872</v>
      </c>
      <c r="B1031" s="60" t="s">
        <v>740</v>
      </c>
      <c r="C1031" s="7"/>
      <c r="D1031" s="7" t="s">
        <v>9</v>
      </c>
      <c r="E1031" s="19">
        <v>490050</v>
      </c>
      <c r="F1031" s="286"/>
      <c r="G1031" s="67"/>
      <c r="H1031" s="67"/>
    </row>
    <row r="1032" spans="1:8" s="46" customFormat="1" ht="15.75">
      <c r="A1032" s="14" t="s">
        <v>518</v>
      </c>
      <c r="B1032" s="15" t="s">
        <v>744</v>
      </c>
      <c r="C1032" s="7"/>
      <c r="D1032" s="7"/>
      <c r="E1032" s="8"/>
      <c r="F1032" s="286"/>
      <c r="G1032" s="67"/>
      <c r="H1032" s="84"/>
    </row>
    <row r="1033" spans="1:8" s="46" customFormat="1" ht="15.75">
      <c r="A1033" s="13">
        <f>IF(D1033="","",SUBTOTAL(3,$D$9:D1033))</f>
        <v>873</v>
      </c>
      <c r="B1033" s="60" t="s">
        <v>730</v>
      </c>
      <c r="C1033" s="7"/>
      <c r="D1033" s="7" t="s">
        <v>9</v>
      </c>
      <c r="E1033" s="19">
        <v>3300</v>
      </c>
      <c r="F1033" s="286"/>
      <c r="G1033" s="67"/>
      <c r="H1033" s="67"/>
    </row>
    <row r="1034" spans="1:8" s="46" customFormat="1" ht="15.75">
      <c r="A1034" s="13">
        <f>IF(D1034="","",SUBTOTAL(3,$D$9:D1034))</f>
        <v>874</v>
      </c>
      <c r="B1034" s="60" t="s">
        <v>731</v>
      </c>
      <c r="C1034" s="7"/>
      <c r="D1034" s="7" t="s">
        <v>9</v>
      </c>
      <c r="E1034" s="19">
        <v>5060</v>
      </c>
      <c r="F1034" s="286"/>
      <c r="G1034" s="67"/>
      <c r="H1034" s="67"/>
    </row>
    <row r="1035" spans="1:8" s="46" customFormat="1" ht="15.75">
      <c r="A1035" s="13">
        <f>IF(D1035="","",SUBTOTAL(3,$D$9:D1035))</f>
        <v>875</v>
      </c>
      <c r="B1035" s="60" t="s">
        <v>732</v>
      </c>
      <c r="C1035" s="7"/>
      <c r="D1035" s="7" t="s">
        <v>9</v>
      </c>
      <c r="E1035" s="19">
        <v>8140</v>
      </c>
      <c r="F1035" s="286"/>
      <c r="G1035" s="67"/>
      <c r="H1035" s="67"/>
    </row>
    <row r="1036" spans="1:8" s="46" customFormat="1" ht="15.75">
      <c r="A1036" s="13">
        <f>IF(D1036="","",SUBTOTAL(3,$D$9:D1036))</f>
        <v>876</v>
      </c>
      <c r="B1036" s="60" t="s">
        <v>733</v>
      </c>
      <c r="C1036" s="7"/>
      <c r="D1036" s="7" t="s">
        <v>9</v>
      </c>
      <c r="E1036" s="19">
        <v>10780</v>
      </c>
      <c r="F1036" s="286"/>
      <c r="G1036" s="67"/>
      <c r="H1036" s="67"/>
    </row>
    <row r="1037" spans="1:8" s="46" customFormat="1" ht="15.75">
      <c r="A1037" s="13">
        <f>IF(D1037="","",SUBTOTAL(3,$D$9:D1037))</f>
        <v>877</v>
      </c>
      <c r="B1037" s="60" t="s">
        <v>734</v>
      </c>
      <c r="C1037" s="7"/>
      <c r="D1037" s="7" t="s">
        <v>9</v>
      </c>
      <c r="E1037" s="19">
        <v>15950</v>
      </c>
      <c r="F1037" s="286"/>
      <c r="G1037" s="67"/>
      <c r="H1037" s="67"/>
    </row>
    <row r="1038" spans="1:8" s="46" customFormat="1" ht="15.75">
      <c r="A1038" s="13">
        <f>IF(D1038="","",SUBTOTAL(3,$D$9:D1038))</f>
        <v>878</v>
      </c>
      <c r="B1038" s="60" t="s">
        <v>735</v>
      </c>
      <c r="C1038" s="7"/>
      <c r="D1038" s="7" t="s">
        <v>9</v>
      </c>
      <c r="E1038" s="19">
        <v>27170</v>
      </c>
      <c r="F1038" s="286"/>
      <c r="G1038" s="67"/>
      <c r="H1038" s="67"/>
    </row>
    <row r="1039" spans="1:8" s="46" customFormat="1" ht="15.75">
      <c r="A1039" s="13">
        <f>IF(D1039="","",SUBTOTAL(3,$D$9:D1039))</f>
        <v>879</v>
      </c>
      <c r="B1039" s="60" t="s">
        <v>736</v>
      </c>
      <c r="C1039" s="7"/>
      <c r="D1039" s="7" t="s">
        <v>9</v>
      </c>
      <c r="E1039" s="19">
        <v>51700</v>
      </c>
      <c r="F1039" s="286"/>
      <c r="G1039" s="67"/>
      <c r="H1039" s="67"/>
    </row>
    <row r="1040" spans="1:8" s="46" customFormat="1" ht="15.75">
      <c r="A1040" s="13">
        <f>IF(D1040="","",SUBTOTAL(3,$D$9:D1040))</f>
        <v>880</v>
      </c>
      <c r="B1040" s="60" t="s">
        <v>737</v>
      </c>
      <c r="C1040" s="7"/>
      <c r="D1040" s="7" t="s">
        <v>9</v>
      </c>
      <c r="E1040" s="19">
        <v>68420</v>
      </c>
      <c r="F1040" s="286"/>
      <c r="G1040" s="67"/>
      <c r="H1040" s="67"/>
    </row>
    <row r="1041" spans="1:8" s="46" customFormat="1" ht="15.75">
      <c r="A1041" s="13">
        <f>IF(D1041="","",SUBTOTAL(3,$D$9:D1041))</f>
        <v>881</v>
      </c>
      <c r="B1041" s="60" t="s">
        <v>742</v>
      </c>
      <c r="C1041" s="7"/>
      <c r="D1041" s="7" t="s">
        <v>9</v>
      </c>
      <c r="E1041" s="19">
        <v>139590</v>
      </c>
      <c r="F1041" s="286"/>
      <c r="G1041" s="67"/>
      <c r="H1041" s="67"/>
    </row>
    <row r="1042" spans="1:8" s="46" customFormat="1" ht="15.75">
      <c r="A1042" s="13">
        <f>IF(D1042="","",SUBTOTAL(3,$D$9:D1042))</f>
        <v>882</v>
      </c>
      <c r="B1042" s="60" t="s">
        <v>741</v>
      </c>
      <c r="C1042" s="7"/>
      <c r="D1042" s="7" t="s">
        <v>9</v>
      </c>
      <c r="E1042" s="19">
        <v>246840</v>
      </c>
      <c r="F1042" s="286"/>
      <c r="G1042" s="67"/>
      <c r="H1042" s="67"/>
    </row>
    <row r="1043" spans="1:8" s="46" customFormat="1" ht="15.75">
      <c r="A1043" s="13">
        <f>IF(D1043="","",SUBTOTAL(3,$D$9:D1043))</f>
        <v>883</v>
      </c>
      <c r="B1043" s="60" t="s">
        <v>740</v>
      </c>
      <c r="C1043" s="7"/>
      <c r="D1043" s="7" t="s">
        <v>9</v>
      </c>
      <c r="E1043" s="19">
        <v>855690</v>
      </c>
      <c r="F1043" s="286"/>
      <c r="G1043" s="67"/>
      <c r="H1043" s="67"/>
    </row>
    <row r="1044" spans="1:8" s="46" customFormat="1" ht="15.75">
      <c r="A1044" s="14" t="s">
        <v>519</v>
      </c>
      <c r="B1044" s="15" t="s">
        <v>738</v>
      </c>
      <c r="C1044" s="7"/>
      <c r="D1044" s="7"/>
      <c r="E1044" s="8"/>
      <c r="F1044" s="286"/>
      <c r="G1044" s="67"/>
      <c r="H1044" s="84"/>
    </row>
    <row r="1045" spans="1:8" s="46" customFormat="1" ht="15.75">
      <c r="A1045" s="13">
        <f>IF(D1045="","",SUBTOTAL(3,$D$9:D1045))</f>
        <v>884</v>
      </c>
      <c r="B1045" s="60" t="s">
        <v>730</v>
      </c>
      <c r="C1045" s="7"/>
      <c r="D1045" s="7" t="s">
        <v>9</v>
      </c>
      <c r="E1045" s="19">
        <v>2310</v>
      </c>
      <c r="F1045" s="286"/>
      <c r="G1045" s="67"/>
      <c r="H1045" s="67"/>
    </row>
    <row r="1046" spans="1:8" s="46" customFormat="1" ht="15.75">
      <c r="A1046" s="13">
        <f>IF(D1046="","",SUBTOTAL(3,$D$9:D1046))</f>
        <v>885</v>
      </c>
      <c r="B1046" s="60" t="s">
        <v>731</v>
      </c>
      <c r="C1046" s="7"/>
      <c r="D1046" s="7" t="s">
        <v>9</v>
      </c>
      <c r="E1046" s="19">
        <v>3740</v>
      </c>
      <c r="F1046" s="286"/>
      <c r="G1046" s="67"/>
      <c r="H1046" s="67"/>
    </row>
    <row r="1047" spans="1:8" s="46" customFormat="1" ht="15.75">
      <c r="A1047" s="13">
        <f>IF(D1047="","",SUBTOTAL(3,$D$9:D1047))</f>
        <v>886</v>
      </c>
      <c r="B1047" s="60" t="s">
        <v>732</v>
      </c>
      <c r="C1047" s="7"/>
      <c r="D1047" s="7" t="s">
        <v>9</v>
      </c>
      <c r="E1047" s="19">
        <v>5280</v>
      </c>
      <c r="F1047" s="286"/>
      <c r="G1047" s="67"/>
      <c r="H1047" s="67"/>
    </row>
    <row r="1048" spans="1:8" s="46" customFormat="1" ht="15.75">
      <c r="A1048" s="13">
        <f>IF(D1048="","",SUBTOTAL(3,$D$9:D1048))</f>
        <v>887</v>
      </c>
      <c r="B1048" s="60" t="s">
        <v>733</v>
      </c>
      <c r="C1048" s="7"/>
      <c r="D1048" s="7" t="s">
        <v>9</v>
      </c>
      <c r="E1048" s="19">
        <v>8030</v>
      </c>
      <c r="F1048" s="286"/>
      <c r="G1048" s="67"/>
      <c r="H1048" s="67"/>
    </row>
    <row r="1049" spans="1:8" s="46" customFormat="1" ht="15.75">
      <c r="A1049" s="13">
        <f>IF(D1049="","",SUBTOTAL(3,$D$9:D1049))</f>
        <v>888</v>
      </c>
      <c r="B1049" s="60" t="s">
        <v>734</v>
      </c>
      <c r="C1049" s="7"/>
      <c r="D1049" s="7" t="s">
        <v>9</v>
      </c>
      <c r="E1049" s="19">
        <v>12430</v>
      </c>
      <c r="F1049" s="286"/>
      <c r="G1049" s="67"/>
      <c r="H1049" s="67"/>
    </row>
    <row r="1050" spans="1:8" s="46" customFormat="1" ht="15.75">
      <c r="A1050" s="13">
        <f>IF(D1050="","",SUBTOTAL(3,$D$9:D1050))</f>
        <v>889</v>
      </c>
      <c r="B1050" s="60" t="s">
        <v>735</v>
      </c>
      <c r="C1050" s="7"/>
      <c r="D1050" s="7" t="s">
        <v>9</v>
      </c>
      <c r="E1050" s="19">
        <v>19910</v>
      </c>
      <c r="F1050" s="286"/>
      <c r="G1050" s="67"/>
      <c r="H1050" s="67"/>
    </row>
    <row r="1051" spans="1:8" s="46" customFormat="1" ht="15.75">
      <c r="A1051" s="13">
        <f>IF(D1051="","",SUBTOTAL(3,$D$9:D1051))</f>
        <v>890</v>
      </c>
      <c r="B1051" s="60" t="s">
        <v>736</v>
      </c>
      <c r="C1051" s="7"/>
      <c r="D1051" s="7" t="s">
        <v>9</v>
      </c>
      <c r="E1051" s="19">
        <v>38500</v>
      </c>
      <c r="F1051" s="286"/>
      <c r="G1051" s="67"/>
      <c r="H1051" s="67"/>
    </row>
    <row r="1052" spans="1:8" s="46" customFormat="1" ht="15.75">
      <c r="A1052" s="13">
        <f>IF(D1052="","",SUBTOTAL(3,$D$9:D1052))</f>
        <v>891</v>
      </c>
      <c r="B1052" s="60" t="s">
        <v>737</v>
      </c>
      <c r="C1052" s="7"/>
      <c r="D1052" s="7" t="s">
        <v>9</v>
      </c>
      <c r="E1052" s="19">
        <v>49610</v>
      </c>
      <c r="F1052" s="286"/>
      <c r="G1052" s="67"/>
      <c r="H1052" s="67"/>
    </row>
    <row r="1053" spans="1:8" s="86" customFormat="1" ht="15.75">
      <c r="A1053" s="13">
        <f>IF(D1053="","",SUBTOTAL(3,$D$9:D1053))</f>
        <v>892</v>
      </c>
      <c r="B1053" s="60" t="s">
        <v>742</v>
      </c>
      <c r="C1053" s="7"/>
      <c r="D1053" s="7" t="s">
        <v>9</v>
      </c>
      <c r="E1053" s="19">
        <v>114400</v>
      </c>
      <c r="F1053" s="286"/>
      <c r="G1053" s="67"/>
      <c r="H1053" s="67"/>
    </row>
    <row r="1054" spans="1:8" s="86" customFormat="1" ht="15.75">
      <c r="A1054" s="13">
        <f>IF(D1054="","",SUBTOTAL(3,$D$9:D1054))</f>
        <v>893</v>
      </c>
      <c r="B1054" s="60" t="s">
        <v>741</v>
      </c>
      <c r="C1054" s="7"/>
      <c r="D1054" s="7" t="s">
        <v>9</v>
      </c>
      <c r="E1054" s="19">
        <v>147070</v>
      </c>
      <c r="F1054" s="286"/>
      <c r="G1054" s="67"/>
      <c r="H1054" s="67"/>
    </row>
    <row r="1055" spans="1:8" s="86" customFormat="1" ht="15.75">
      <c r="A1055" s="13">
        <f>IF(D1055="","",SUBTOTAL(3,$D$9:D1055))</f>
        <v>894</v>
      </c>
      <c r="B1055" s="60" t="s">
        <v>740</v>
      </c>
      <c r="C1055" s="7"/>
      <c r="D1055" s="7" t="s">
        <v>9</v>
      </c>
      <c r="E1055" s="19">
        <v>642950</v>
      </c>
      <c r="F1055" s="286"/>
      <c r="G1055" s="67"/>
      <c r="H1055" s="67"/>
    </row>
    <row r="1056" spans="1:8" s="86" customFormat="1" ht="15.75">
      <c r="A1056" s="14" t="s">
        <v>520</v>
      </c>
      <c r="B1056" s="15" t="s">
        <v>739</v>
      </c>
      <c r="C1056" s="7"/>
      <c r="D1056" s="7"/>
      <c r="E1056" s="8"/>
      <c r="F1056" s="286"/>
      <c r="G1056" s="67"/>
      <c r="H1056" s="84"/>
    </row>
    <row r="1057" spans="1:8" s="86" customFormat="1" ht="15.75">
      <c r="A1057" s="13">
        <f>IF(D1057="","",SUBTOTAL(3,$D$9:D1057))</f>
        <v>895</v>
      </c>
      <c r="B1057" s="60" t="s">
        <v>730</v>
      </c>
      <c r="C1057" s="7"/>
      <c r="D1057" s="7" t="s">
        <v>9</v>
      </c>
      <c r="E1057" s="19">
        <v>2090</v>
      </c>
      <c r="F1057" s="286"/>
      <c r="G1057" s="67"/>
      <c r="H1057" s="67"/>
    </row>
    <row r="1058" spans="1:8" s="86" customFormat="1" ht="15.75">
      <c r="A1058" s="13">
        <f>IF(D1058="","",SUBTOTAL(3,$D$9:D1058))</f>
        <v>896</v>
      </c>
      <c r="B1058" s="60" t="s">
        <v>731</v>
      </c>
      <c r="C1058" s="7"/>
      <c r="D1058" s="7" t="s">
        <v>9</v>
      </c>
      <c r="E1058" s="19">
        <v>3080</v>
      </c>
      <c r="F1058" s="286"/>
      <c r="G1058" s="67"/>
      <c r="H1058" s="67"/>
    </row>
    <row r="1059" spans="1:8" s="86" customFormat="1" ht="15.75">
      <c r="A1059" s="13">
        <f>IF(D1059="","",SUBTOTAL(3,$D$9:D1059))</f>
        <v>897</v>
      </c>
      <c r="B1059" s="60" t="s">
        <v>732</v>
      </c>
      <c r="C1059" s="7"/>
      <c r="D1059" s="7" t="s">
        <v>9</v>
      </c>
      <c r="E1059" s="19">
        <v>4950</v>
      </c>
      <c r="F1059" s="286"/>
      <c r="G1059" s="67"/>
      <c r="H1059" s="67"/>
    </row>
    <row r="1060" spans="1:8" s="86" customFormat="1" ht="15.75">
      <c r="A1060" s="13">
        <f>IF(D1060="","",SUBTOTAL(3,$D$9:D1060))</f>
        <v>898</v>
      </c>
      <c r="B1060" s="60" t="s">
        <v>733</v>
      </c>
      <c r="C1060" s="7"/>
      <c r="D1060" s="7" t="s">
        <v>9</v>
      </c>
      <c r="E1060" s="19">
        <v>6820</v>
      </c>
      <c r="F1060" s="286"/>
      <c r="G1060" s="67"/>
      <c r="H1060" s="67"/>
    </row>
    <row r="1061" spans="1:8" s="86" customFormat="1" ht="15.75">
      <c r="A1061" s="13">
        <f>IF(D1061="","",SUBTOTAL(3,$D$9:D1061))</f>
        <v>899</v>
      </c>
      <c r="B1061" s="60" t="s">
        <v>734</v>
      </c>
      <c r="C1061" s="7"/>
      <c r="D1061" s="7" t="s">
        <v>9</v>
      </c>
      <c r="E1061" s="19">
        <v>10560</v>
      </c>
      <c r="F1061" s="286"/>
      <c r="G1061" s="67"/>
      <c r="H1061" s="67"/>
    </row>
    <row r="1062" spans="1:8" s="86" customFormat="1" ht="15.75">
      <c r="A1062" s="13">
        <f>IF(D1062="","",SUBTOTAL(3,$D$9:D1062))</f>
        <v>900</v>
      </c>
      <c r="B1062" s="60" t="s">
        <v>735</v>
      </c>
      <c r="C1062" s="7"/>
      <c r="D1062" s="7" t="s">
        <v>9</v>
      </c>
      <c r="E1062" s="19">
        <v>16170</v>
      </c>
      <c r="F1062" s="286"/>
      <c r="G1062" s="67"/>
      <c r="H1062" s="67"/>
    </row>
    <row r="1063" spans="1:8" s="46" customFormat="1" ht="15.75">
      <c r="A1063" s="13">
        <f>IF(D1063="","",SUBTOTAL(3,$D$9:D1063))</f>
        <v>901</v>
      </c>
      <c r="B1063" s="60" t="s">
        <v>736</v>
      </c>
      <c r="C1063" s="7"/>
      <c r="D1063" s="7" t="s">
        <v>9</v>
      </c>
      <c r="E1063" s="19">
        <v>32890</v>
      </c>
      <c r="F1063" s="286"/>
      <c r="G1063" s="67"/>
      <c r="H1063" s="67"/>
    </row>
    <row r="1064" spans="1:8" s="46" customFormat="1" ht="15.75">
      <c r="A1064" s="13">
        <f>IF(D1064="","",SUBTOTAL(3,$D$9:D1064))</f>
        <v>902</v>
      </c>
      <c r="B1064" s="60" t="s">
        <v>737</v>
      </c>
      <c r="C1064" s="7"/>
      <c r="D1064" s="7" t="s">
        <v>9</v>
      </c>
      <c r="E1064" s="19">
        <v>36960</v>
      </c>
      <c r="F1064" s="286"/>
      <c r="G1064" s="67"/>
      <c r="H1064" s="67"/>
    </row>
    <row r="1065" spans="1:8" s="46" customFormat="1" ht="15.75">
      <c r="A1065" s="13">
        <f>IF(D1065="","",SUBTOTAL(3,$D$9:D1065))</f>
        <v>903</v>
      </c>
      <c r="B1065" s="60" t="s">
        <v>742</v>
      </c>
      <c r="C1065" s="7"/>
      <c r="D1065" s="7" t="s">
        <v>9</v>
      </c>
      <c r="E1065" s="19">
        <v>77220</v>
      </c>
      <c r="F1065" s="286"/>
      <c r="G1065" s="67"/>
      <c r="H1065" s="67"/>
    </row>
    <row r="1066" spans="1:8" s="46" customFormat="1" ht="15.75">
      <c r="A1066" s="13">
        <f>IF(D1066="","",SUBTOTAL(3,$D$9:D1066))</f>
        <v>904</v>
      </c>
      <c r="B1066" s="60" t="s">
        <v>741</v>
      </c>
      <c r="C1066" s="7"/>
      <c r="D1066" s="7" t="s">
        <v>9</v>
      </c>
      <c r="E1066" s="19">
        <v>127710</v>
      </c>
      <c r="F1066" s="286"/>
      <c r="G1066" s="67"/>
      <c r="H1066" s="67"/>
    </row>
    <row r="1067" spans="1:8" s="46" customFormat="1" ht="15.75">
      <c r="A1067" s="13">
        <f>IF(D1067="","",SUBTOTAL(3,$D$9:D1067))</f>
        <v>905</v>
      </c>
      <c r="B1067" s="60" t="s">
        <v>740</v>
      </c>
      <c r="C1067" s="7"/>
      <c r="D1067" s="7" t="s">
        <v>9</v>
      </c>
      <c r="E1067" s="19">
        <v>521730</v>
      </c>
      <c r="F1067" s="286"/>
      <c r="G1067" s="67"/>
      <c r="H1067" s="67"/>
    </row>
    <row r="1068" spans="1:8" s="46" customFormat="1" ht="15.75">
      <c r="A1068" s="14" t="s">
        <v>521</v>
      </c>
      <c r="B1068" s="15" t="s">
        <v>745</v>
      </c>
      <c r="C1068" s="7"/>
      <c r="D1068" s="7"/>
      <c r="E1068" s="8"/>
      <c r="F1068" s="286"/>
      <c r="G1068" s="67"/>
      <c r="H1068" s="84"/>
    </row>
    <row r="1069" spans="1:8" s="46" customFormat="1" ht="15.75">
      <c r="A1069" s="13">
        <f>IF(D1069="","",SUBTOTAL(3,$D$9:D1069))</f>
        <v>906</v>
      </c>
      <c r="B1069" s="60" t="s">
        <v>730</v>
      </c>
      <c r="C1069" s="7"/>
      <c r="D1069" s="7" t="s">
        <v>9</v>
      </c>
      <c r="E1069" s="19">
        <v>2090</v>
      </c>
      <c r="F1069" s="286"/>
      <c r="G1069" s="67"/>
      <c r="H1069" s="67"/>
    </row>
    <row r="1070" spans="1:8" s="46" customFormat="1" ht="15.75">
      <c r="A1070" s="13">
        <f>IF(D1070="","",SUBTOTAL(3,$D$9:D1070))</f>
        <v>907</v>
      </c>
      <c r="B1070" s="60" t="s">
        <v>731</v>
      </c>
      <c r="C1070" s="7"/>
      <c r="D1070" s="7" t="s">
        <v>9</v>
      </c>
      <c r="E1070" s="19">
        <v>3960</v>
      </c>
      <c r="F1070" s="286"/>
      <c r="G1070" s="67"/>
      <c r="H1070" s="67"/>
    </row>
    <row r="1071" spans="1:8" s="46" customFormat="1" ht="15.75">
      <c r="A1071" s="13">
        <f>IF(D1071="","",SUBTOTAL(3,$D$9:D1071))</f>
        <v>908</v>
      </c>
      <c r="B1071" s="60" t="s">
        <v>734</v>
      </c>
      <c r="C1071" s="7"/>
      <c r="D1071" s="7" t="s">
        <v>9</v>
      </c>
      <c r="E1071" s="19">
        <v>41580</v>
      </c>
      <c r="F1071" s="286"/>
      <c r="G1071" s="67"/>
      <c r="H1071" s="67"/>
    </row>
    <row r="1072" spans="1:8" s="46" customFormat="1" ht="15.75">
      <c r="A1072" s="13">
        <f>IF(D1072="","",SUBTOTAL(3,$D$9:D1072))</f>
        <v>909</v>
      </c>
      <c r="B1072" s="60" t="s">
        <v>735</v>
      </c>
      <c r="C1072" s="7"/>
      <c r="D1072" s="7" t="s">
        <v>9</v>
      </c>
      <c r="E1072" s="19">
        <v>55220</v>
      </c>
      <c r="F1072" s="286"/>
      <c r="G1072" s="67"/>
      <c r="H1072" s="67"/>
    </row>
    <row r="1073" spans="1:8" s="46" customFormat="1" ht="15.75">
      <c r="A1073" s="13">
        <f>IF(D1073="","",SUBTOTAL(3,$D$9:D1073))</f>
        <v>910</v>
      </c>
      <c r="B1073" s="60" t="s">
        <v>736</v>
      </c>
      <c r="C1073" s="7"/>
      <c r="D1073" s="7" t="s">
        <v>9</v>
      </c>
      <c r="E1073" s="19">
        <v>68640</v>
      </c>
      <c r="F1073" s="286"/>
      <c r="G1073" s="67"/>
      <c r="H1073" s="67"/>
    </row>
    <row r="1074" spans="1:8" s="46" customFormat="1" ht="15.75">
      <c r="A1074" s="13">
        <f>IF(D1074="","",SUBTOTAL(3,$D$9:D1074))</f>
        <v>911</v>
      </c>
      <c r="B1074" s="60" t="s">
        <v>737</v>
      </c>
      <c r="C1074" s="7"/>
      <c r="D1074" s="7" t="s">
        <v>9</v>
      </c>
      <c r="E1074" s="19">
        <v>107030</v>
      </c>
      <c r="F1074" s="286"/>
      <c r="G1074" s="67"/>
      <c r="H1074" s="67"/>
    </row>
    <row r="1075" spans="1:8" s="46" customFormat="1" ht="15.75">
      <c r="A1075" s="13">
        <f>IF(D1075="","",SUBTOTAL(3,$D$9:D1075))</f>
        <v>912</v>
      </c>
      <c r="B1075" s="60" t="s">
        <v>742</v>
      </c>
      <c r="C1075" s="7"/>
      <c r="D1075" s="7" t="s">
        <v>9</v>
      </c>
      <c r="E1075" s="19">
        <v>177100</v>
      </c>
      <c r="F1075" s="286"/>
      <c r="G1075" s="67"/>
      <c r="H1075" s="67"/>
    </row>
    <row r="1076" spans="1:8" s="46" customFormat="1" ht="15.75">
      <c r="A1076" s="13">
        <f>IF(D1076="","",SUBTOTAL(3,$D$9:D1076))</f>
        <v>913</v>
      </c>
      <c r="B1076" s="60" t="s">
        <v>741</v>
      </c>
      <c r="C1076" s="7"/>
      <c r="D1076" s="7" t="s">
        <v>9</v>
      </c>
      <c r="E1076" s="19">
        <v>363330</v>
      </c>
      <c r="F1076" s="286"/>
      <c r="G1076" s="67"/>
      <c r="H1076" s="67"/>
    </row>
    <row r="1077" spans="1:8" s="46" customFormat="1" ht="15.75">
      <c r="A1077" s="13">
        <f>IF(D1077="","",SUBTOTAL(3,$D$9:D1077))</f>
        <v>914</v>
      </c>
      <c r="B1077" s="60" t="s">
        <v>740</v>
      </c>
      <c r="C1077" s="7"/>
      <c r="D1077" s="7" t="s">
        <v>9</v>
      </c>
      <c r="E1077" s="19">
        <v>1367300</v>
      </c>
      <c r="F1077" s="286"/>
      <c r="G1077" s="67"/>
      <c r="H1077" s="67"/>
    </row>
    <row r="1078" spans="1:8" s="46" customFormat="1" ht="15.75">
      <c r="A1078" s="14">
        <v>3</v>
      </c>
      <c r="B1078" s="287" t="s">
        <v>1146</v>
      </c>
      <c r="C1078" s="287"/>
      <c r="D1078" s="7"/>
      <c r="E1078" s="8"/>
      <c r="F1078" s="286"/>
      <c r="G1078" s="67"/>
      <c r="H1078" s="84"/>
    </row>
    <row r="1079" spans="1:8" s="46" customFormat="1" ht="15.75">
      <c r="A1079" s="13">
        <f>IF(D1079="","",SUBTOTAL(3,$D$9:D1079))</f>
        <v>915</v>
      </c>
      <c r="B1079" s="11" t="s">
        <v>748</v>
      </c>
      <c r="C1079" s="7"/>
      <c r="D1079" s="7" t="s">
        <v>607</v>
      </c>
      <c r="E1079" s="19">
        <v>23400</v>
      </c>
      <c r="F1079" s="286"/>
      <c r="G1079" s="67"/>
      <c r="H1079" s="67"/>
    </row>
    <row r="1080" spans="1:8" s="46" customFormat="1" ht="15.75">
      <c r="A1080" s="13">
        <f>IF(D1080="","",SUBTOTAL(3,$D$9:D1080))</f>
        <v>916</v>
      </c>
      <c r="B1080" s="11" t="s">
        <v>749</v>
      </c>
      <c r="C1080" s="7"/>
      <c r="D1080" s="7" t="s">
        <v>607</v>
      </c>
      <c r="E1080" s="19">
        <v>41600</v>
      </c>
      <c r="F1080" s="286"/>
      <c r="G1080" s="67"/>
      <c r="H1080" s="67"/>
    </row>
    <row r="1081" spans="1:8" s="46" customFormat="1" ht="15.75">
      <c r="A1081" s="13">
        <f>IF(D1081="","",SUBTOTAL(3,$D$9:D1081))</f>
        <v>917</v>
      </c>
      <c r="B1081" s="11" t="s">
        <v>750</v>
      </c>
      <c r="C1081" s="7"/>
      <c r="D1081" s="7" t="s">
        <v>607</v>
      </c>
      <c r="E1081" s="19">
        <v>54100</v>
      </c>
      <c r="F1081" s="286"/>
      <c r="G1081" s="67"/>
      <c r="H1081" s="67"/>
    </row>
    <row r="1082" spans="1:8" s="46" customFormat="1" ht="15.75">
      <c r="A1082" s="13">
        <f>IF(D1082="","",SUBTOTAL(3,$D$9:D1082))</f>
        <v>918</v>
      </c>
      <c r="B1082" s="11" t="s">
        <v>751</v>
      </c>
      <c r="C1082" s="7"/>
      <c r="D1082" s="7" t="s">
        <v>607</v>
      </c>
      <c r="E1082" s="19">
        <v>72500</v>
      </c>
      <c r="F1082" s="286"/>
      <c r="G1082" s="67"/>
      <c r="H1082" s="67"/>
    </row>
    <row r="1083" spans="1:8" s="46" customFormat="1" ht="15.75">
      <c r="A1083" s="13">
        <f>IF(D1083="","",SUBTOTAL(3,$D$9:D1083))</f>
        <v>919</v>
      </c>
      <c r="B1083" s="11" t="s">
        <v>752</v>
      </c>
      <c r="C1083" s="7"/>
      <c r="D1083" s="7" t="s">
        <v>607</v>
      </c>
      <c r="E1083" s="19">
        <v>106300</v>
      </c>
      <c r="F1083" s="286"/>
      <c r="G1083" s="67"/>
      <c r="H1083" s="67"/>
    </row>
    <row r="1084" spans="1:8" s="46" customFormat="1" ht="15.75">
      <c r="A1084" s="13">
        <f>IF(D1084="","",SUBTOTAL(3,$D$9:D1084))</f>
        <v>920</v>
      </c>
      <c r="B1084" s="11" t="s">
        <v>753</v>
      </c>
      <c r="C1084" s="7"/>
      <c r="D1084" s="7" t="s">
        <v>607</v>
      </c>
      <c r="E1084" s="19">
        <v>169500</v>
      </c>
      <c r="F1084" s="286"/>
      <c r="G1084" s="67"/>
      <c r="H1084" s="67"/>
    </row>
    <row r="1085" spans="1:8" s="46" customFormat="1" ht="15.75">
      <c r="A1085" s="13">
        <f>IF(D1085="","",SUBTOTAL(3,$D$9:D1085))</f>
        <v>921</v>
      </c>
      <c r="B1085" s="11" t="s">
        <v>754</v>
      </c>
      <c r="C1085" s="7"/>
      <c r="D1085" s="7" t="s">
        <v>607</v>
      </c>
      <c r="E1085" s="19">
        <v>236700</v>
      </c>
      <c r="F1085" s="286"/>
      <c r="G1085" s="67"/>
      <c r="H1085" s="67"/>
    </row>
    <row r="1086" spans="1:8" s="46" customFormat="1" ht="15.75">
      <c r="A1086" s="13">
        <f>IF(D1086="","",SUBTOTAL(3,$D$9:D1086))</f>
        <v>922</v>
      </c>
      <c r="B1086" s="11" t="s">
        <v>755</v>
      </c>
      <c r="C1086" s="7"/>
      <c r="D1086" s="7" t="s">
        <v>607</v>
      </c>
      <c r="E1086" s="19">
        <v>343400</v>
      </c>
      <c r="F1086" s="286"/>
      <c r="G1086" s="67"/>
      <c r="H1086" s="67"/>
    </row>
    <row r="1087" spans="1:8" s="46" customFormat="1" ht="15.75">
      <c r="A1087" s="13">
        <f>IF(D1087="","",SUBTOTAL(3,$D$9:D1087))</f>
        <v>923</v>
      </c>
      <c r="B1087" s="11" t="s">
        <v>756</v>
      </c>
      <c r="C1087" s="7"/>
      <c r="D1087" s="7" t="s">
        <v>607</v>
      </c>
      <c r="E1087" s="19">
        <v>549200</v>
      </c>
      <c r="F1087" s="286"/>
      <c r="G1087" s="67"/>
      <c r="H1087" s="67"/>
    </row>
    <row r="1088" spans="1:8" s="46" customFormat="1" ht="15.75">
      <c r="A1088" s="14">
        <v>4</v>
      </c>
      <c r="B1088" s="337" t="s">
        <v>757</v>
      </c>
      <c r="C1088" s="337"/>
      <c r="D1088" s="337"/>
      <c r="E1088" s="16"/>
      <c r="F1088" s="286"/>
      <c r="G1088" s="67"/>
      <c r="H1088" s="84"/>
    </row>
    <row r="1089" spans="1:8" s="46" customFormat="1" ht="16.5">
      <c r="A1089" s="14" t="s">
        <v>517</v>
      </c>
      <c r="B1089" s="15" t="s">
        <v>758</v>
      </c>
      <c r="C1089" s="7"/>
      <c r="D1089" s="7"/>
      <c r="E1089" s="8"/>
      <c r="F1089" s="286"/>
      <c r="G1089" s="67"/>
      <c r="H1089" s="84"/>
    </row>
    <row r="1090" spans="1:8" s="46" customFormat="1" ht="15.75">
      <c r="A1090" s="13">
        <f>IF(D1090="","",SUBTOTAL(3,$D$9:D1090))</f>
        <v>924</v>
      </c>
      <c r="B1090" s="11" t="s">
        <v>32</v>
      </c>
      <c r="C1090" s="7" t="s">
        <v>764</v>
      </c>
      <c r="D1090" s="7" t="s">
        <v>9</v>
      </c>
      <c r="E1090" s="19">
        <v>42300</v>
      </c>
      <c r="F1090" s="286"/>
      <c r="G1090" s="67"/>
      <c r="H1090" s="67"/>
    </row>
    <row r="1091" spans="1:8" s="46" customFormat="1" ht="15.75">
      <c r="A1091" s="13">
        <f>IF(D1091="","",SUBTOTAL(3,$D$9:D1091))</f>
        <v>925</v>
      </c>
      <c r="B1091" s="11" t="s">
        <v>32</v>
      </c>
      <c r="C1091" s="7" t="s">
        <v>765</v>
      </c>
      <c r="D1091" s="7" t="s">
        <v>9</v>
      </c>
      <c r="E1091" s="19">
        <v>48000</v>
      </c>
      <c r="F1091" s="286"/>
      <c r="G1091" s="67"/>
      <c r="H1091" s="67"/>
    </row>
    <row r="1092" spans="1:8" s="46" customFormat="1" ht="15.75">
      <c r="A1092" s="13">
        <f>IF(D1092="","",SUBTOTAL(3,$D$9:D1092))</f>
        <v>926</v>
      </c>
      <c r="B1092" s="11" t="s">
        <v>32</v>
      </c>
      <c r="C1092" s="7" t="s">
        <v>766</v>
      </c>
      <c r="D1092" s="7" t="s">
        <v>9</v>
      </c>
      <c r="E1092" s="19">
        <v>64700</v>
      </c>
      <c r="F1092" s="286"/>
      <c r="G1092" s="67"/>
      <c r="H1092" s="67"/>
    </row>
    <row r="1093" spans="1:8" s="46" customFormat="1" ht="15.75">
      <c r="A1093" s="13">
        <f>IF(D1093="","",SUBTOTAL(3,$D$9:D1093))</f>
        <v>927</v>
      </c>
      <c r="B1093" s="11" t="s">
        <v>32</v>
      </c>
      <c r="C1093" s="7" t="s">
        <v>767</v>
      </c>
      <c r="D1093" s="7" t="s">
        <v>9</v>
      </c>
      <c r="E1093" s="19">
        <v>119500</v>
      </c>
      <c r="F1093" s="286"/>
      <c r="G1093" s="67"/>
      <c r="H1093" s="67"/>
    </row>
    <row r="1094" spans="1:8" s="46" customFormat="1" ht="16.5">
      <c r="A1094" s="14" t="s">
        <v>518</v>
      </c>
      <c r="B1094" s="15" t="s">
        <v>759</v>
      </c>
      <c r="C1094" s="7"/>
      <c r="D1094" s="7"/>
      <c r="E1094" s="8"/>
      <c r="F1094" s="286"/>
      <c r="G1094" s="67"/>
      <c r="H1094" s="84"/>
    </row>
    <row r="1095" spans="1:8" s="46" customFormat="1" ht="15.75">
      <c r="A1095" s="13">
        <f>IF(D1095="","",SUBTOTAL(3,$D$9:D1095))</f>
        <v>928</v>
      </c>
      <c r="B1095" s="11" t="s">
        <v>32</v>
      </c>
      <c r="C1095" s="7" t="s">
        <v>764</v>
      </c>
      <c r="D1095" s="7" t="s">
        <v>9</v>
      </c>
      <c r="E1095" s="19">
        <v>59500</v>
      </c>
      <c r="F1095" s="286"/>
      <c r="G1095" s="67"/>
      <c r="H1095" s="67"/>
    </row>
    <row r="1096" spans="1:8" s="46" customFormat="1" ht="15.75">
      <c r="A1096" s="13">
        <f>IF(D1096="","",SUBTOTAL(3,$D$9:D1096))</f>
        <v>929</v>
      </c>
      <c r="B1096" s="11" t="s">
        <v>32</v>
      </c>
      <c r="C1096" s="7" t="s">
        <v>765</v>
      </c>
      <c r="D1096" s="7" t="s">
        <v>9</v>
      </c>
      <c r="E1096" s="19">
        <v>67300</v>
      </c>
      <c r="F1096" s="286"/>
      <c r="G1096" s="67"/>
      <c r="H1096" s="67"/>
    </row>
    <row r="1097" spans="1:8" s="46" customFormat="1" ht="15.75">
      <c r="A1097" s="13">
        <f>IF(D1097="","",SUBTOTAL(3,$D$9:D1097))</f>
        <v>930</v>
      </c>
      <c r="B1097" s="11" t="s">
        <v>32</v>
      </c>
      <c r="C1097" s="7" t="s">
        <v>766</v>
      </c>
      <c r="D1097" s="7" t="s">
        <v>9</v>
      </c>
      <c r="E1097" s="19">
        <v>83500</v>
      </c>
      <c r="F1097" s="286"/>
      <c r="G1097" s="67"/>
      <c r="H1097" s="67"/>
    </row>
    <row r="1098" spans="1:8" s="46" customFormat="1" ht="15.75">
      <c r="A1098" s="13">
        <f>IF(D1098="","",SUBTOTAL(3,$D$9:D1098))</f>
        <v>931</v>
      </c>
      <c r="B1098" s="11" t="s">
        <v>32</v>
      </c>
      <c r="C1098" s="7" t="s">
        <v>767</v>
      </c>
      <c r="D1098" s="7" t="s">
        <v>9</v>
      </c>
      <c r="E1098" s="19">
        <v>126600</v>
      </c>
      <c r="F1098" s="286"/>
      <c r="G1098" s="67"/>
      <c r="H1098" s="67"/>
    </row>
    <row r="1099" spans="1:8" s="46" customFormat="1" ht="15.75">
      <c r="A1099" s="14" t="s">
        <v>519</v>
      </c>
      <c r="B1099" s="15" t="s">
        <v>761</v>
      </c>
      <c r="C1099" s="7"/>
      <c r="D1099" s="7"/>
      <c r="E1099" s="8"/>
      <c r="F1099" s="286"/>
      <c r="G1099" s="67"/>
      <c r="H1099" s="84"/>
    </row>
    <row r="1100" spans="1:8" s="46" customFormat="1" ht="15.75">
      <c r="A1100" s="13">
        <f>IF(D1100="","",SUBTOTAL(3,$D$9:D1100))</f>
        <v>932</v>
      </c>
      <c r="B1100" s="11" t="s">
        <v>33</v>
      </c>
      <c r="C1100" s="7" t="s">
        <v>764</v>
      </c>
      <c r="D1100" s="7" t="s">
        <v>9</v>
      </c>
      <c r="E1100" s="19">
        <v>38000</v>
      </c>
      <c r="F1100" s="286"/>
      <c r="G1100" s="67"/>
      <c r="H1100" s="67"/>
    </row>
    <row r="1101" spans="1:8" s="46" customFormat="1" ht="15.75">
      <c r="A1101" s="13">
        <f>IF(D1101="","",SUBTOTAL(3,$D$9:D1101))</f>
        <v>933</v>
      </c>
      <c r="B1101" s="11" t="s">
        <v>33</v>
      </c>
      <c r="C1101" s="7" t="s">
        <v>765</v>
      </c>
      <c r="D1101" s="7" t="s">
        <v>9</v>
      </c>
      <c r="E1101" s="19">
        <v>47000</v>
      </c>
      <c r="F1101" s="286"/>
      <c r="G1101" s="67"/>
      <c r="H1101" s="67"/>
    </row>
    <row r="1102" spans="1:8" s="46" customFormat="1" ht="15.75">
      <c r="A1102" s="13">
        <f>IF(D1102="","",SUBTOTAL(3,$D$9:D1102))</f>
        <v>934</v>
      </c>
      <c r="B1102" s="11" t="s">
        <v>33</v>
      </c>
      <c r="C1102" s="7" t="s">
        <v>766</v>
      </c>
      <c r="D1102" s="7" t="s">
        <v>9</v>
      </c>
      <c r="E1102" s="19">
        <v>51900</v>
      </c>
      <c r="F1102" s="286"/>
      <c r="G1102" s="67"/>
      <c r="H1102" s="67"/>
    </row>
    <row r="1103" spans="1:8" s="46" customFormat="1" ht="15.75">
      <c r="A1103" s="13">
        <f>IF(D1103="","",SUBTOTAL(3,$D$9:D1103))</f>
        <v>935</v>
      </c>
      <c r="B1103" s="11" t="s">
        <v>33</v>
      </c>
      <c r="C1103" s="7" t="s">
        <v>767</v>
      </c>
      <c r="D1103" s="7" t="s">
        <v>9</v>
      </c>
      <c r="E1103" s="19">
        <v>84500</v>
      </c>
      <c r="F1103" s="286"/>
      <c r="G1103" s="67"/>
      <c r="H1103" s="67"/>
    </row>
    <row r="1104" spans="1:8" s="46" customFormat="1" ht="15.75">
      <c r="A1104" s="13">
        <f>IF(D1104="","",SUBTOTAL(3,$D$9:D1104))</f>
        <v>936</v>
      </c>
      <c r="B1104" s="11" t="s">
        <v>33</v>
      </c>
      <c r="C1104" s="7" t="s">
        <v>763</v>
      </c>
      <c r="D1104" s="7" t="s">
        <v>9</v>
      </c>
      <c r="E1104" s="19">
        <v>220500</v>
      </c>
      <c r="F1104" s="286"/>
      <c r="G1104" s="67"/>
      <c r="H1104" s="67"/>
    </row>
    <row r="1105" spans="1:8" s="46" customFormat="1" ht="15.75">
      <c r="A1105" s="13">
        <f>IF(D1105="","",SUBTOTAL(3,$D$9:D1105))</f>
        <v>937</v>
      </c>
      <c r="B1105" s="11" t="s">
        <v>33</v>
      </c>
      <c r="C1105" s="7" t="s">
        <v>768</v>
      </c>
      <c r="D1105" s="7" t="s">
        <v>9</v>
      </c>
      <c r="E1105" s="19">
        <v>298100</v>
      </c>
      <c r="F1105" s="286"/>
      <c r="G1105" s="67"/>
      <c r="H1105" s="67"/>
    </row>
    <row r="1106" spans="1:8" s="46" customFormat="1" ht="15.75">
      <c r="A1106" s="13">
        <f>IF(D1106="","",SUBTOTAL(3,$D$9:D1106))</f>
        <v>938</v>
      </c>
      <c r="B1106" s="11" t="s">
        <v>33</v>
      </c>
      <c r="C1106" s="7" t="s">
        <v>762</v>
      </c>
      <c r="D1106" s="7" t="s">
        <v>9</v>
      </c>
      <c r="E1106" s="19">
        <v>562500</v>
      </c>
      <c r="F1106" s="286"/>
      <c r="G1106" s="67"/>
      <c r="H1106" s="67"/>
    </row>
    <row r="1107" spans="1:8" s="45" customFormat="1" ht="15.75">
      <c r="A1107" s="14" t="s">
        <v>520</v>
      </c>
      <c r="B1107" s="15" t="s">
        <v>33</v>
      </c>
      <c r="C1107" s="7"/>
      <c r="D1107" s="7"/>
      <c r="E1107" s="8"/>
      <c r="F1107" s="286"/>
      <c r="G1107" s="66"/>
      <c r="H1107" s="150"/>
    </row>
    <row r="1108" spans="1:8" s="46" customFormat="1" ht="15.75">
      <c r="A1108" s="13">
        <f>IF(D1108="","",SUBTOTAL(3,$D$9:D1108))</f>
        <v>939</v>
      </c>
      <c r="B1108" s="11" t="s">
        <v>33</v>
      </c>
      <c r="C1108" s="7" t="s">
        <v>764</v>
      </c>
      <c r="D1108" s="7" t="s">
        <v>9</v>
      </c>
      <c r="E1108" s="19">
        <v>48200</v>
      </c>
      <c r="F1108" s="286"/>
      <c r="G1108" s="67"/>
      <c r="H1108" s="67"/>
    </row>
    <row r="1109" spans="1:8" s="46" customFormat="1" ht="15.75">
      <c r="A1109" s="13">
        <f>IF(D1109="","",SUBTOTAL(3,$D$9:D1109))</f>
        <v>940</v>
      </c>
      <c r="B1109" s="11" t="s">
        <v>33</v>
      </c>
      <c r="C1109" s="7" t="s">
        <v>765</v>
      </c>
      <c r="D1109" s="7" t="s">
        <v>9</v>
      </c>
      <c r="E1109" s="19">
        <v>56300</v>
      </c>
      <c r="F1109" s="286"/>
      <c r="G1109" s="67"/>
      <c r="H1109" s="67"/>
    </row>
    <row r="1110" spans="1:8" s="46" customFormat="1" ht="15.75">
      <c r="A1110" s="13">
        <f>IF(D1110="","",SUBTOTAL(3,$D$9:D1110))</f>
        <v>941</v>
      </c>
      <c r="B1110" s="11" t="s">
        <v>33</v>
      </c>
      <c r="C1110" s="7" t="s">
        <v>766</v>
      </c>
      <c r="D1110" s="7" t="s">
        <v>9</v>
      </c>
      <c r="E1110" s="19">
        <v>67500</v>
      </c>
      <c r="F1110" s="286"/>
      <c r="G1110" s="67"/>
      <c r="H1110" s="67"/>
    </row>
    <row r="1111" spans="1:8" s="46" customFormat="1" ht="15.75">
      <c r="A1111" s="13">
        <f>IF(D1111="","",SUBTOTAL(3,$D$9:D1111))</f>
        <v>942</v>
      </c>
      <c r="B1111" s="11" t="s">
        <v>33</v>
      </c>
      <c r="C1111" s="7" t="s">
        <v>767</v>
      </c>
      <c r="D1111" s="7" t="s">
        <v>9</v>
      </c>
      <c r="E1111" s="19">
        <v>99400</v>
      </c>
      <c r="F1111" s="286"/>
      <c r="G1111" s="67"/>
      <c r="H1111" s="67"/>
    </row>
    <row r="1112" spans="1:8" s="46" customFormat="1" ht="15.75">
      <c r="A1112" s="13">
        <f>IF(D1112="","",SUBTOTAL(3,$D$9:D1112))</f>
        <v>943</v>
      </c>
      <c r="B1112" s="11" t="s">
        <v>33</v>
      </c>
      <c r="C1112" s="7" t="s">
        <v>763</v>
      </c>
      <c r="D1112" s="7" t="s">
        <v>9</v>
      </c>
      <c r="E1112" s="19">
        <v>303000</v>
      </c>
      <c r="F1112" s="286"/>
      <c r="G1112" s="67"/>
      <c r="H1112" s="67"/>
    </row>
    <row r="1113" spans="1:8" s="46" customFormat="1" ht="15.75">
      <c r="A1113" s="13">
        <f>IF(D1113="","",SUBTOTAL(3,$D$9:D1113))</f>
        <v>944</v>
      </c>
      <c r="B1113" s="11" t="s">
        <v>33</v>
      </c>
      <c r="C1113" s="7" t="s">
        <v>768</v>
      </c>
      <c r="D1113" s="7" t="s">
        <v>9</v>
      </c>
      <c r="E1113" s="19">
        <v>378000</v>
      </c>
      <c r="F1113" s="286"/>
      <c r="G1113" s="67"/>
      <c r="H1113" s="67"/>
    </row>
    <row r="1114" spans="1:8" s="46" customFormat="1" ht="15.75">
      <c r="A1114" s="13">
        <f>IF(D1114="","",SUBTOTAL(3,$D$9:D1114))</f>
        <v>945</v>
      </c>
      <c r="B1114" s="11" t="s">
        <v>33</v>
      </c>
      <c r="C1114" s="7" t="s">
        <v>762</v>
      </c>
      <c r="D1114" s="7" t="s">
        <v>9</v>
      </c>
      <c r="E1114" s="19">
        <v>610000</v>
      </c>
      <c r="F1114" s="286"/>
      <c r="G1114" s="67"/>
      <c r="H1114" s="67"/>
    </row>
    <row r="1115" spans="1:8" s="46" customFormat="1" ht="15.75">
      <c r="A1115" s="14" t="s">
        <v>521</v>
      </c>
      <c r="B1115" s="15" t="s">
        <v>34</v>
      </c>
      <c r="C1115" s="7"/>
      <c r="D1115" s="7"/>
      <c r="E1115" s="8"/>
      <c r="F1115" s="286"/>
      <c r="G1115" s="67"/>
      <c r="H1115" s="84"/>
    </row>
    <row r="1116" spans="1:8" s="46" customFormat="1" ht="15.75">
      <c r="A1116" s="13">
        <f>IF(D1116="","",SUBTOTAL(3,$D$9:D1116))</f>
        <v>946</v>
      </c>
      <c r="B1116" s="11" t="s">
        <v>34</v>
      </c>
      <c r="C1116" s="7" t="s">
        <v>764</v>
      </c>
      <c r="D1116" s="7" t="s">
        <v>9</v>
      </c>
      <c r="E1116" s="19">
        <v>42600</v>
      </c>
      <c r="F1116" s="286"/>
      <c r="G1116" s="67"/>
      <c r="H1116" s="67"/>
    </row>
    <row r="1117" spans="1:8" s="46" customFormat="1" ht="15.75">
      <c r="A1117" s="13">
        <f>IF(D1117="","",SUBTOTAL(3,$D$9:D1117))</f>
        <v>947</v>
      </c>
      <c r="B1117" s="11" t="s">
        <v>34</v>
      </c>
      <c r="C1117" s="7" t="s">
        <v>765</v>
      </c>
      <c r="D1117" s="7" t="s">
        <v>9</v>
      </c>
      <c r="E1117" s="19">
        <v>45600</v>
      </c>
      <c r="F1117" s="286"/>
      <c r="G1117" s="67"/>
      <c r="H1117" s="67"/>
    </row>
    <row r="1118" spans="1:8" s="46" customFormat="1" ht="15.75">
      <c r="A1118" s="13">
        <f>IF(D1118="","",SUBTOTAL(3,$D$9:D1118))</f>
        <v>948</v>
      </c>
      <c r="B1118" s="11" t="s">
        <v>34</v>
      </c>
      <c r="C1118" s="7" t="s">
        <v>766</v>
      </c>
      <c r="D1118" s="7" t="s">
        <v>9</v>
      </c>
      <c r="E1118" s="19">
        <v>66500</v>
      </c>
      <c r="F1118" s="286"/>
      <c r="G1118" s="67"/>
      <c r="H1118" s="67"/>
    </row>
    <row r="1119" spans="1:8" s="46" customFormat="1" ht="15.75">
      <c r="A1119" s="14" t="s">
        <v>522</v>
      </c>
      <c r="B1119" s="15" t="s">
        <v>35</v>
      </c>
      <c r="C1119" s="7"/>
      <c r="D1119" s="7"/>
      <c r="E1119" s="8"/>
      <c r="F1119" s="286"/>
      <c r="G1119" s="67"/>
      <c r="H1119" s="84"/>
    </row>
    <row r="1120" spans="1:8" s="46" customFormat="1" ht="15.75">
      <c r="A1120" s="13">
        <f>IF(D1120="","",SUBTOTAL(3,$D$9:D1120))</f>
        <v>949</v>
      </c>
      <c r="B1120" s="11" t="s">
        <v>35</v>
      </c>
      <c r="C1120" s="7" t="s">
        <v>764</v>
      </c>
      <c r="D1120" s="7" t="s">
        <v>9</v>
      </c>
      <c r="E1120" s="19">
        <v>52600</v>
      </c>
      <c r="F1120" s="286"/>
      <c r="G1120" s="67"/>
      <c r="H1120" s="67"/>
    </row>
    <row r="1121" spans="1:8" s="46" customFormat="1" ht="15.75">
      <c r="A1121" s="13">
        <f>IF(D1121="","",SUBTOTAL(3,$D$9:D1121))</f>
        <v>950</v>
      </c>
      <c r="B1121" s="11" t="s">
        <v>35</v>
      </c>
      <c r="C1121" s="7" t="s">
        <v>765</v>
      </c>
      <c r="D1121" s="7" t="s">
        <v>9</v>
      </c>
      <c r="E1121" s="19">
        <v>57000</v>
      </c>
      <c r="F1121" s="286"/>
      <c r="G1121" s="67"/>
      <c r="H1121" s="67"/>
    </row>
    <row r="1122" spans="1:8" s="46" customFormat="1" ht="15.75">
      <c r="A1122" s="13">
        <f>IF(D1122="","",SUBTOTAL(3,$D$9:D1122))</f>
        <v>951</v>
      </c>
      <c r="B1122" s="11" t="s">
        <v>35</v>
      </c>
      <c r="C1122" s="7" t="s">
        <v>766</v>
      </c>
      <c r="D1122" s="7" t="s">
        <v>9</v>
      </c>
      <c r="E1122" s="19">
        <v>72500</v>
      </c>
      <c r="F1122" s="286"/>
      <c r="G1122" s="67"/>
      <c r="H1122" s="67"/>
    </row>
    <row r="1123" spans="1:8" s="46" customFormat="1" ht="15.75">
      <c r="A1123" s="14" t="s">
        <v>389</v>
      </c>
      <c r="B1123" s="15" t="s">
        <v>36</v>
      </c>
      <c r="C1123" s="7"/>
      <c r="D1123" s="7"/>
      <c r="E1123" s="8"/>
      <c r="F1123" s="286"/>
      <c r="G1123" s="67"/>
      <c r="H1123" s="84"/>
    </row>
    <row r="1124" spans="1:8" s="46" customFormat="1" ht="15.75">
      <c r="A1124" s="13">
        <f>IF(D1124="","",SUBTOTAL(3,$D$9:D1124))</f>
        <v>952</v>
      </c>
      <c r="B1124" s="11" t="s">
        <v>36</v>
      </c>
      <c r="C1124" s="7" t="s">
        <v>764</v>
      </c>
      <c r="D1124" s="7" t="s">
        <v>9</v>
      </c>
      <c r="E1124" s="19">
        <v>90600</v>
      </c>
      <c r="F1124" s="286"/>
      <c r="G1124" s="67"/>
      <c r="H1124" s="67"/>
    </row>
    <row r="1125" spans="1:8" s="46" customFormat="1" ht="15.75">
      <c r="A1125" s="14" t="s">
        <v>535</v>
      </c>
      <c r="B1125" s="15" t="s">
        <v>37</v>
      </c>
      <c r="C1125" s="7"/>
      <c r="D1125" s="7"/>
      <c r="E1125" s="8"/>
      <c r="F1125" s="286"/>
      <c r="G1125" s="67"/>
      <c r="H1125" s="84"/>
    </row>
    <row r="1126" spans="1:8" s="46" customFormat="1" ht="15.75">
      <c r="A1126" s="13">
        <f>IF(D1126="","",SUBTOTAL(3,$D$9:D1126))</f>
        <v>953</v>
      </c>
      <c r="B1126" s="11" t="s">
        <v>37</v>
      </c>
      <c r="C1126" s="7" t="s">
        <v>764</v>
      </c>
      <c r="D1126" s="7" t="s">
        <v>9</v>
      </c>
      <c r="E1126" s="19">
        <v>96600</v>
      </c>
      <c r="F1126" s="286"/>
      <c r="G1126" s="67"/>
      <c r="H1126" s="67"/>
    </row>
    <row r="1127" spans="1:8" s="86" customFormat="1" ht="15.75">
      <c r="A1127" s="13">
        <f>IF(D1127="","",SUBTOTAL(3,$D$9:D1127))</f>
        <v>954</v>
      </c>
      <c r="B1127" s="11" t="s">
        <v>37</v>
      </c>
      <c r="C1127" s="7" t="s">
        <v>766</v>
      </c>
      <c r="D1127" s="7" t="s">
        <v>9</v>
      </c>
      <c r="E1127" s="19">
        <v>144600</v>
      </c>
      <c r="F1127" s="286"/>
      <c r="G1127" s="67"/>
      <c r="H1127" s="67"/>
    </row>
    <row r="1128" spans="1:8" s="86" customFormat="1" ht="15.75">
      <c r="A1128" s="13">
        <f>IF(D1128="","",SUBTOTAL(3,$D$9:D1128))</f>
        <v>955</v>
      </c>
      <c r="B1128" s="11" t="s">
        <v>37</v>
      </c>
      <c r="C1128" s="7" t="s">
        <v>767</v>
      </c>
      <c r="D1128" s="7" t="s">
        <v>9</v>
      </c>
      <c r="E1128" s="19">
        <v>241100</v>
      </c>
      <c r="F1128" s="286"/>
      <c r="G1128" s="67"/>
      <c r="H1128" s="67"/>
    </row>
    <row r="1129" spans="1:8" s="86" customFormat="1" ht="15.75">
      <c r="A1129" s="13">
        <f>IF(D1129="","",SUBTOTAL(3,$D$9:D1129))</f>
        <v>956</v>
      </c>
      <c r="B1129" s="11" t="s">
        <v>37</v>
      </c>
      <c r="C1129" s="7" t="s">
        <v>763</v>
      </c>
      <c r="D1129" s="7" t="s">
        <v>9</v>
      </c>
      <c r="E1129" s="19">
        <v>380000</v>
      </c>
      <c r="F1129" s="286"/>
      <c r="G1129" s="67"/>
      <c r="H1129" s="67"/>
    </row>
    <row r="1130" spans="1:8" s="86" customFormat="1" ht="15.75">
      <c r="A1130" s="13">
        <f>IF(D1130="","",SUBTOTAL(3,$D$9:D1130))</f>
        <v>957</v>
      </c>
      <c r="B1130" s="11" t="s">
        <v>37</v>
      </c>
      <c r="C1130" s="7" t="s">
        <v>760</v>
      </c>
      <c r="D1130" s="7" t="s">
        <v>9</v>
      </c>
      <c r="E1130" s="19">
        <v>606000</v>
      </c>
      <c r="F1130" s="286"/>
      <c r="G1130" s="67"/>
      <c r="H1130" s="67"/>
    </row>
    <row r="1131" spans="1:8" s="86" customFormat="1" ht="15.75">
      <c r="A1131" s="13">
        <f>IF(D1131="","",SUBTOTAL(3,$D$9:D1131))</f>
        <v>958</v>
      </c>
      <c r="B1131" s="11" t="s">
        <v>37</v>
      </c>
      <c r="C1131" s="7" t="s">
        <v>762</v>
      </c>
      <c r="D1131" s="7" t="s">
        <v>9</v>
      </c>
      <c r="E1131" s="19">
        <v>843800</v>
      </c>
      <c r="F1131" s="286"/>
      <c r="G1131" s="67"/>
      <c r="H1131" s="67"/>
    </row>
    <row r="1132" spans="1:8" s="86" customFormat="1" ht="15.75" customHeight="1">
      <c r="A1132" s="14">
        <v>5</v>
      </c>
      <c r="B1132" s="59" t="s">
        <v>786</v>
      </c>
      <c r="C1132" s="44" t="s">
        <v>789</v>
      </c>
      <c r="D1132" s="10"/>
      <c r="E1132" s="19"/>
      <c r="F1132" s="286"/>
      <c r="G1132" s="67"/>
      <c r="H1132" s="84"/>
    </row>
    <row r="1133" spans="1:8" s="86" customFormat="1" ht="15.75">
      <c r="A1133" s="13">
        <f>IF(D1133="","",SUBTOTAL(3,$D$9:D1133))</f>
        <v>959</v>
      </c>
      <c r="B1133" s="11" t="s">
        <v>787</v>
      </c>
      <c r="C1133" s="7" t="s">
        <v>788</v>
      </c>
      <c r="D1133" s="7" t="s">
        <v>607</v>
      </c>
      <c r="E1133" s="19">
        <v>10340</v>
      </c>
      <c r="F1133" s="286"/>
      <c r="G1133" s="67"/>
      <c r="H1133" s="67"/>
    </row>
    <row r="1134" spans="1:8" s="86" customFormat="1" ht="15.75">
      <c r="A1134" s="13">
        <f>IF(D1134="","",SUBTOTAL(3,$D$9:D1134))</f>
        <v>960</v>
      </c>
      <c r="B1134" s="11" t="s">
        <v>787</v>
      </c>
      <c r="C1134" s="7" t="s">
        <v>790</v>
      </c>
      <c r="D1134" s="7" t="s">
        <v>607</v>
      </c>
      <c r="E1134" s="19">
        <v>13200</v>
      </c>
      <c r="F1134" s="286"/>
      <c r="G1134" s="67"/>
      <c r="H1134" s="67"/>
    </row>
    <row r="1135" spans="1:8" s="86" customFormat="1" ht="15.75">
      <c r="A1135" s="13">
        <f>IF(D1135="","",SUBTOTAL(3,$D$9:D1135))</f>
        <v>961</v>
      </c>
      <c r="B1135" s="11" t="s">
        <v>787</v>
      </c>
      <c r="C1135" s="7" t="s">
        <v>791</v>
      </c>
      <c r="D1135" s="7" t="s">
        <v>607</v>
      </c>
      <c r="E1135" s="19">
        <v>16390</v>
      </c>
      <c r="F1135" s="286"/>
      <c r="G1135" s="67"/>
      <c r="H1135" s="67"/>
    </row>
    <row r="1136" spans="1:8" s="86" customFormat="1" ht="15.75">
      <c r="A1136" s="13">
        <f>IF(D1136="","",SUBTOTAL(3,$D$9:D1136))</f>
        <v>962</v>
      </c>
      <c r="B1136" s="11" t="s">
        <v>787</v>
      </c>
      <c r="C1136" s="7" t="s">
        <v>792</v>
      </c>
      <c r="D1136" s="7" t="s">
        <v>607</v>
      </c>
      <c r="E1136" s="19">
        <v>33330</v>
      </c>
      <c r="F1136" s="286"/>
      <c r="G1136" s="67"/>
      <c r="H1136" s="67"/>
    </row>
    <row r="1137" spans="1:8" s="86" customFormat="1" ht="15.75">
      <c r="A1137" s="13">
        <f>IF(D1137="","",SUBTOTAL(3,$D$9:D1137))</f>
        <v>963</v>
      </c>
      <c r="B1137" s="11" t="s">
        <v>787</v>
      </c>
      <c r="C1137" s="7" t="s">
        <v>793</v>
      </c>
      <c r="D1137" s="7" t="s">
        <v>607</v>
      </c>
      <c r="E1137" s="19">
        <v>51480</v>
      </c>
      <c r="F1137" s="286"/>
      <c r="G1137" s="67"/>
      <c r="H1137" s="67"/>
    </row>
    <row r="1138" spans="1:8" s="86" customFormat="1" ht="15.75">
      <c r="A1138" s="13">
        <f>IF(D1138="","",SUBTOTAL(3,$D$9:D1138))</f>
        <v>964</v>
      </c>
      <c r="B1138" s="11" t="s">
        <v>787</v>
      </c>
      <c r="C1138" s="7" t="s">
        <v>794</v>
      </c>
      <c r="D1138" s="7" t="s">
        <v>607</v>
      </c>
      <c r="E1138" s="19">
        <v>67650</v>
      </c>
      <c r="F1138" s="286"/>
      <c r="G1138" s="67"/>
      <c r="H1138" s="67"/>
    </row>
    <row r="1139" spans="1:8" s="86" customFormat="1" ht="15.75">
      <c r="A1139" s="13">
        <f>IF(D1139="","",SUBTOTAL(3,$D$9:D1139))</f>
        <v>965</v>
      </c>
      <c r="B1139" s="11" t="s">
        <v>787</v>
      </c>
      <c r="C1139" s="7" t="s">
        <v>795</v>
      </c>
      <c r="D1139" s="7" t="s">
        <v>607</v>
      </c>
      <c r="E1139" s="19">
        <v>78540</v>
      </c>
      <c r="F1139" s="286"/>
      <c r="G1139" s="67"/>
      <c r="H1139" s="67"/>
    </row>
    <row r="1140" spans="1:8" s="86" customFormat="1" ht="15.75">
      <c r="A1140" s="13">
        <f>IF(D1140="","",SUBTOTAL(3,$D$9:D1140))</f>
        <v>966</v>
      </c>
      <c r="B1140" s="11" t="s">
        <v>787</v>
      </c>
      <c r="C1140" s="7" t="s">
        <v>796</v>
      </c>
      <c r="D1140" s="7" t="s">
        <v>607</v>
      </c>
      <c r="E1140" s="19">
        <v>91630</v>
      </c>
      <c r="F1140" s="286"/>
      <c r="G1140" s="67"/>
      <c r="H1140" s="67"/>
    </row>
    <row r="1141" spans="1:8" s="86" customFormat="1" ht="15.75">
      <c r="A1141" s="13">
        <f>IF(D1141="","",SUBTOTAL(3,$D$9:D1141))</f>
        <v>967</v>
      </c>
      <c r="B1141" s="11" t="s">
        <v>787</v>
      </c>
      <c r="C1141" s="7" t="s">
        <v>797</v>
      </c>
      <c r="D1141" s="7" t="s">
        <v>607</v>
      </c>
      <c r="E1141" s="19">
        <v>137500</v>
      </c>
      <c r="F1141" s="286"/>
      <c r="G1141" s="67"/>
      <c r="H1141" s="67"/>
    </row>
    <row r="1142" spans="1:8" s="86" customFormat="1" ht="15.75">
      <c r="A1142" s="13">
        <f>IF(D1142="","",SUBTOTAL(3,$D$9:D1142))</f>
        <v>968</v>
      </c>
      <c r="B1142" s="11" t="s">
        <v>787</v>
      </c>
      <c r="C1142" s="7" t="s">
        <v>798</v>
      </c>
      <c r="D1142" s="7" t="s">
        <v>607</v>
      </c>
      <c r="E1142" s="19">
        <v>175780</v>
      </c>
      <c r="F1142" s="286"/>
      <c r="G1142" s="67"/>
      <c r="H1142" s="67"/>
    </row>
    <row r="1143" spans="1:8" s="86" customFormat="1" ht="15.75">
      <c r="A1143" s="13">
        <f>IF(D1143="","",SUBTOTAL(3,$D$9:D1143))</f>
        <v>969</v>
      </c>
      <c r="B1143" s="11" t="s">
        <v>787</v>
      </c>
      <c r="C1143" s="7" t="s">
        <v>799</v>
      </c>
      <c r="D1143" s="7" t="s">
        <v>607</v>
      </c>
      <c r="E1143" s="19">
        <v>220000</v>
      </c>
      <c r="F1143" s="286"/>
      <c r="G1143" s="67"/>
      <c r="H1143" s="67"/>
    </row>
    <row r="1144" spans="1:8" s="86" customFormat="1" ht="15.75">
      <c r="A1144" s="13">
        <f>IF(D1144="","",SUBTOTAL(3,$D$9:D1144))</f>
        <v>970</v>
      </c>
      <c r="B1144" s="11" t="s">
        <v>787</v>
      </c>
      <c r="C1144" s="7" t="s">
        <v>800</v>
      </c>
      <c r="D1144" s="7" t="s">
        <v>607</v>
      </c>
      <c r="E1144" s="19">
        <v>288420</v>
      </c>
      <c r="F1144" s="286"/>
      <c r="G1144" s="67"/>
      <c r="H1144" s="67"/>
    </row>
    <row r="1145" spans="1:8" s="86" customFormat="1" ht="15.75">
      <c r="A1145" s="13">
        <f>IF(D1145="","",SUBTOTAL(3,$D$9:D1145))</f>
        <v>971</v>
      </c>
      <c r="B1145" s="11" t="s">
        <v>787</v>
      </c>
      <c r="C1145" s="7" t="s">
        <v>801</v>
      </c>
      <c r="D1145" s="7" t="s">
        <v>607</v>
      </c>
      <c r="E1145" s="19">
        <v>362560</v>
      </c>
      <c r="F1145" s="286"/>
      <c r="G1145" s="67"/>
      <c r="H1145" s="67"/>
    </row>
    <row r="1146" spans="1:8" s="86" customFormat="1" ht="15.75">
      <c r="A1146" s="13">
        <f>IF(D1146="","",SUBTOTAL(3,$D$9:D1146))</f>
        <v>972</v>
      </c>
      <c r="B1146" s="11" t="s">
        <v>787</v>
      </c>
      <c r="C1146" s="7" t="s">
        <v>802</v>
      </c>
      <c r="D1146" s="7" t="s">
        <v>607</v>
      </c>
      <c r="E1146" s="19">
        <v>449130</v>
      </c>
      <c r="F1146" s="286"/>
      <c r="G1146" s="67"/>
      <c r="H1146" s="67"/>
    </row>
    <row r="1147" spans="1:8" s="86" customFormat="1" ht="15.75">
      <c r="A1147" s="13">
        <f>IF(D1147="","",SUBTOTAL(3,$D$9:D1147))</f>
        <v>973</v>
      </c>
      <c r="B1147" s="11" t="s">
        <v>787</v>
      </c>
      <c r="C1147" s="7" t="s">
        <v>803</v>
      </c>
      <c r="D1147" s="7" t="s">
        <v>607</v>
      </c>
      <c r="E1147" s="19">
        <v>567600</v>
      </c>
      <c r="F1147" s="286"/>
      <c r="G1147" s="67"/>
      <c r="H1147" s="67"/>
    </row>
    <row r="1148" spans="1:8" s="86" customFormat="1" ht="15.75">
      <c r="A1148" s="13">
        <f>IF(D1148="","",SUBTOTAL(3,$D$9:D1148))</f>
        <v>974</v>
      </c>
      <c r="B1148" s="11" t="s">
        <v>787</v>
      </c>
      <c r="C1148" s="7" t="s">
        <v>804</v>
      </c>
      <c r="D1148" s="7" t="s">
        <v>607</v>
      </c>
      <c r="E1148" s="19">
        <v>694650</v>
      </c>
      <c r="F1148" s="286"/>
      <c r="G1148" s="67"/>
      <c r="H1148" s="67"/>
    </row>
    <row r="1149" spans="1:8" s="86" customFormat="1" ht="15.75">
      <c r="A1149" s="13">
        <f>IF(D1149="","",SUBTOTAL(3,$D$9:D1149))</f>
        <v>975</v>
      </c>
      <c r="B1149" s="11" t="s">
        <v>787</v>
      </c>
      <c r="C1149" s="7" t="s">
        <v>805</v>
      </c>
      <c r="D1149" s="7" t="s">
        <v>607</v>
      </c>
      <c r="E1149" s="19">
        <v>876810</v>
      </c>
      <c r="F1149" s="286"/>
      <c r="G1149" s="67"/>
      <c r="H1149" s="67"/>
    </row>
    <row r="1150" spans="1:8" s="86" customFormat="1" ht="15.75">
      <c r="A1150" s="13">
        <f>IF(D1150="","",SUBTOTAL(3,$D$9:D1150))</f>
        <v>976</v>
      </c>
      <c r="B1150" s="11" t="s">
        <v>787</v>
      </c>
      <c r="C1150" s="7" t="s">
        <v>806</v>
      </c>
      <c r="D1150" s="7" t="s">
        <v>607</v>
      </c>
      <c r="E1150" s="19">
        <v>1101870</v>
      </c>
      <c r="F1150" s="286"/>
      <c r="G1150" s="67"/>
      <c r="H1150" s="67"/>
    </row>
    <row r="1151" spans="1:8" s="86" customFormat="1" ht="15.75">
      <c r="A1151" s="13">
        <f>IF(D1151="","",SUBTOTAL(3,$D$9:D1151))</f>
        <v>977</v>
      </c>
      <c r="B1151" s="11" t="s">
        <v>787</v>
      </c>
      <c r="C1151" s="7" t="s">
        <v>807</v>
      </c>
      <c r="D1151" s="7" t="s">
        <v>607</v>
      </c>
      <c r="E1151" s="19">
        <v>1398980</v>
      </c>
      <c r="F1151" s="286"/>
      <c r="G1151" s="67"/>
      <c r="H1151" s="67"/>
    </row>
    <row r="1152" spans="1:11" s="86" customFormat="1" ht="15.75" customHeight="1">
      <c r="A1152" s="81" t="s">
        <v>26</v>
      </c>
      <c r="B1152" s="189" t="s">
        <v>483</v>
      </c>
      <c r="C1152" s="108" t="s">
        <v>484</v>
      </c>
      <c r="D1152" s="114"/>
      <c r="E1152" s="110"/>
      <c r="F1152" s="115"/>
      <c r="G1152" s="67"/>
      <c r="H1152" s="84"/>
      <c r="K1152" s="101"/>
    </row>
    <row r="1153" spans="1:8" s="86" customFormat="1" ht="30">
      <c r="A1153" s="13">
        <f>IF(D1153="","",SUBTOTAL(3,$D$9:D1153))</f>
        <v>978</v>
      </c>
      <c r="B1153" s="11" t="s">
        <v>183</v>
      </c>
      <c r="C1153" s="7" t="s">
        <v>179</v>
      </c>
      <c r="D1153" s="7" t="s">
        <v>8</v>
      </c>
      <c r="E1153" s="19">
        <v>1820000</v>
      </c>
      <c r="F1153" s="286" t="s">
        <v>907</v>
      </c>
      <c r="G1153" s="67"/>
      <c r="H1153" s="67"/>
    </row>
    <row r="1154" spans="1:8" s="86" customFormat="1" ht="15.75">
      <c r="A1154" s="13">
        <f>IF(D1154="","",SUBTOTAL(3,$D$9:D1154))</f>
        <v>979</v>
      </c>
      <c r="B1154" s="290" t="s">
        <v>0</v>
      </c>
      <c r="C1154" s="7" t="s">
        <v>473</v>
      </c>
      <c r="D1154" s="7" t="s">
        <v>8</v>
      </c>
      <c r="E1154" s="19">
        <v>2040000</v>
      </c>
      <c r="F1154" s="286"/>
      <c r="G1154" s="67"/>
      <c r="H1154" s="67"/>
    </row>
    <row r="1155" spans="1:8" s="84" customFormat="1" ht="15.75" customHeight="1">
      <c r="A1155" s="13">
        <f>IF(D1155="","",SUBTOTAL(3,$D$9:D1155))</f>
        <v>980</v>
      </c>
      <c r="B1155" s="290"/>
      <c r="C1155" s="7" t="s">
        <v>474</v>
      </c>
      <c r="D1155" s="7" t="s">
        <v>8</v>
      </c>
      <c r="E1155" s="19">
        <v>2250000</v>
      </c>
      <c r="F1155" s="286"/>
      <c r="G1155" s="67"/>
      <c r="H1155" s="67"/>
    </row>
    <row r="1156" spans="1:8" s="84" customFormat="1" ht="15.75">
      <c r="A1156" s="13">
        <f>IF(D1156="","",SUBTOTAL(3,$D$9:D1156))</f>
        <v>981</v>
      </c>
      <c r="B1156" s="290" t="s">
        <v>0</v>
      </c>
      <c r="C1156" s="7" t="s">
        <v>475</v>
      </c>
      <c r="D1156" s="7" t="s">
        <v>8</v>
      </c>
      <c r="E1156" s="19">
        <v>2610000</v>
      </c>
      <c r="F1156" s="286"/>
      <c r="G1156" s="67"/>
      <c r="H1156" s="67"/>
    </row>
    <row r="1157" spans="1:8" s="86" customFormat="1" ht="15.75">
      <c r="A1157" s="13">
        <f>IF(D1157="","",SUBTOTAL(3,$D$9:D1157))</f>
        <v>982</v>
      </c>
      <c r="B1157" s="290"/>
      <c r="C1157" s="7" t="s">
        <v>476</v>
      </c>
      <c r="D1157" s="7" t="s">
        <v>8</v>
      </c>
      <c r="E1157" s="19">
        <v>3645000</v>
      </c>
      <c r="F1157" s="286"/>
      <c r="G1157" s="67"/>
      <c r="H1157" s="67"/>
    </row>
    <row r="1158" spans="1:8" s="86" customFormat="1" ht="15.75">
      <c r="A1158" s="13">
        <f>IF(D1158="","",SUBTOTAL(3,$D$9:D1158))</f>
        <v>983</v>
      </c>
      <c r="B1158" s="290"/>
      <c r="C1158" s="7" t="s">
        <v>479</v>
      </c>
      <c r="D1158" s="7" t="s">
        <v>8</v>
      </c>
      <c r="E1158" s="19">
        <v>3075000</v>
      </c>
      <c r="F1158" s="286"/>
      <c r="G1158" s="67"/>
      <c r="H1158" s="67"/>
    </row>
    <row r="1159" spans="1:8" s="86" customFormat="1" ht="30">
      <c r="A1159" s="13">
        <f>IF(D1159="","",SUBTOTAL(3,$D$9:D1159))</f>
        <v>984</v>
      </c>
      <c r="B1159" s="11" t="s">
        <v>184</v>
      </c>
      <c r="C1159" s="7" t="s">
        <v>481</v>
      </c>
      <c r="D1159" s="7" t="s">
        <v>8</v>
      </c>
      <c r="E1159" s="19">
        <v>1660000</v>
      </c>
      <c r="F1159" s="286"/>
      <c r="G1159" s="151"/>
      <c r="H1159" s="67"/>
    </row>
    <row r="1160" spans="1:8" s="86" customFormat="1" ht="30">
      <c r="A1160" s="13">
        <f>IF(D1160="","",SUBTOTAL(3,$D$9:D1160))</f>
        <v>985</v>
      </c>
      <c r="B1160" s="11" t="s">
        <v>185</v>
      </c>
      <c r="C1160" s="7" t="s">
        <v>477</v>
      </c>
      <c r="D1160" s="7" t="s">
        <v>8</v>
      </c>
      <c r="E1160" s="19">
        <v>1835000</v>
      </c>
      <c r="F1160" s="286"/>
      <c r="G1160" s="67"/>
      <c r="H1160" s="67"/>
    </row>
    <row r="1161" spans="1:8" s="86" customFormat="1" ht="15.75">
      <c r="A1161" s="13">
        <f>IF(D1161="","",SUBTOTAL(3,$D$9:D1161))</f>
        <v>986</v>
      </c>
      <c r="B1161" s="11" t="s">
        <v>180</v>
      </c>
      <c r="C1161" s="7" t="s">
        <v>478</v>
      </c>
      <c r="D1161" s="7" t="s">
        <v>8</v>
      </c>
      <c r="E1161" s="19">
        <v>2925000</v>
      </c>
      <c r="F1161" s="286"/>
      <c r="G1161" s="67"/>
      <c r="H1161" s="67"/>
    </row>
    <row r="1162" spans="1:8" s="86" customFormat="1" ht="30">
      <c r="A1162" s="13">
        <f>IF(D1162="","",SUBTOTAL(3,$D$9:D1162))</f>
        <v>987</v>
      </c>
      <c r="B1162" s="11" t="s">
        <v>181</v>
      </c>
      <c r="C1162" s="7" t="s">
        <v>480</v>
      </c>
      <c r="D1162" s="7" t="s">
        <v>8</v>
      </c>
      <c r="E1162" s="19">
        <v>2605000</v>
      </c>
      <c r="F1162" s="286"/>
      <c r="G1162" s="67"/>
      <c r="H1162" s="67"/>
    </row>
    <row r="1163" spans="1:8" s="86" customFormat="1" ht="30">
      <c r="A1163" s="13">
        <f>IF(D1163="","",SUBTOTAL(3,$D$9:D1163))</f>
        <v>988</v>
      </c>
      <c r="B1163" s="11" t="s">
        <v>186</v>
      </c>
      <c r="C1163" s="7" t="s">
        <v>482</v>
      </c>
      <c r="D1163" s="7" t="s">
        <v>8</v>
      </c>
      <c r="E1163" s="19">
        <v>5740000</v>
      </c>
      <c r="F1163" s="286"/>
      <c r="G1163" s="67"/>
      <c r="H1163" s="67"/>
    </row>
    <row r="1164" spans="1:8" s="86" customFormat="1" ht="30">
      <c r="A1164" s="13">
        <f>IF(D1164="","",SUBTOTAL(3,$D$9:D1164))</f>
        <v>989</v>
      </c>
      <c r="B1164" s="11" t="s">
        <v>187</v>
      </c>
      <c r="C1164" s="7" t="s">
        <v>182</v>
      </c>
      <c r="D1164" s="7" t="s">
        <v>8</v>
      </c>
      <c r="E1164" s="19">
        <v>5140000</v>
      </c>
      <c r="F1164" s="286"/>
      <c r="G1164" s="67"/>
      <c r="H1164" s="67"/>
    </row>
    <row r="1165" spans="1:8" s="86" customFormat="1" ht="15.75">
      <c r="A1165" s="13">
        <f>IF(D1165="","",SUBTOTAL(3,$D$9:D1165))</f>
        <v>990</v>
      </c>
      <c r="B1165" s="11" t="s">
        <v>188</v>
      </c>
      <c r="C1165" s="7" t="s">
        <v>189</v>
      </c>
      <c r="D1165" s="7" t="s">
        <v>8</v>
      </c>
      <c r="E1165" s="19">
        <v>6575000</v>
      </c>
      <c r="F1165" s="286"/>
      <c r="G1165" s="67"/>
      <c r="H1165" s="67"/>
    </row>
    <row r="1166" spans="1:8" s="86" customFormat="1" ht="15.75">
      <c r="A1166" s="13">
        <f>IF(D1166="","",SUBTOTAL(3,$D$9:D1166))</f>
        <v>991</v>
      </c>
      <c r="B1166" s="11" t="s">
        <v>190</v>
      </c>
      <c r="C1166" s="7" t="s">
        <v>202</v>
      </c>
      <c r="D1166" s="7" t="s">
        <v>8</v>
      </c>
      <c r="E1166" s="19">
        <v>6650000</v>
      </c>
      <c r="F1166" s="286"/>
      <c r="G1166" s="67"/>
      <c r="H1166" s="67"/>
    </row>
    <row r="1167" spans="1:8" s="86" customFormat="1" ht="15.75">
      <c r="A1167" s="13">
        <f>IF(D1167="","",SUBTOTAL(3,$D$9:D1167))</f>
        <v>992</v>
      </c>
      <c r="B1167" s="11" t="s">
        <v>188</v>
      </c>
      <c r="C1167" s="7" t="s">
        <v>203</v>
      </c>
      <c r="D1167" s="7" t="s">
        <v>8</v>
      </c>
      <c r="E1167" s="19">
        <v>7550000</v>
      </c>
      <c r="F1167" s="286"/>
      <c r="G1167" s="67"/>
      <c r="H1167" s="67"/>
    </row>
    <row r="1168" spans="1:8" s="86" customFormat="1" ht="30">
      <c r="A1168" s="13">
        <f>IF(D1168="","",SUBTOTAL(3,$D$9:D1168))</f>
        <v>993</v>
      </c>
      <c r="B1168" s="11" t="s">
        <v>201</v>
      </c>
      <c r="C1168" s="7" t="s">
        <v>656</v>
      </c>
      <c r="D1168" s="7" t="s">
        <v>8</v>
      </c>
      <c r="E1168" s="19">
        <v>9635000</v>
      </c>
      <c r="F1168" s="286"/>
      <c r="G1168" s="67"/>
      <c r="H1168" s="67"/>
    </row>
    <row r="1169" spans="1:8" s="86" customFormat="1" ht="15.75">
      <c r="A1169" s="13">
        <f>IF(D1169="","",SUBTOTAL(3,$D$9:D1169))</f>
        <v>994</v>
      </c>
      <c r="B1169" s="11" t="s">
        <v>640</v>
      </c>
      <c r="C1169" s="7" t="s">
        <v>641</v>
      </c>
      <c r="D1169" s="7" t="s">
        <v>8</v>
      </c>
      <c r="E1169" s="19">
        <v>1515000</v>
      </c>
      <c r="F1169" s="286"/>
      <c r="G1169" s="67"/>
      <c r="H1169" s="67"/>
    </row>
    <row r="1170" spans="1:8" s="86" customFormat="1" ht="15.75">
      <c r="A1170" s="13">
        <f>IF(D1170="","",SUBTOTAL(3,$D$9:D1170))</f>
        <v>995</v>
      </c>
      <c r="B1170" s="11" t="s">
        <v>647</v>
      </c>
      <c r="C1170" s="7" t="s">
        <v>642</v>
      </c>
      <c r="D1170" s="7" t="s">
        <v>8</v>
      </c>
      <c r="E1170" s="19">
        <v>1745000</v>
      </c>
      <c r="F1170" s="286"/>
      <c r="G1170" s="67"/>
      <c r="H1170" s="67"/>
    </row>
    <row r="1171" spans="1:8" s="86" customFormat="1" ht="15.75">
      <c r="A1171" s="13">
        <f>IF(D1171="","",SUBTOTAL(3,$D$9:D1171))</f>
        <v>996</v>
      </c>
      <c r="B1171" s="11" t="s">
        <v>648</v>
      </c>
      <c r="C1171" s="7" t="s">
        <v>643</v>
      </c>
      <c r="D1171" s="7" t="s">
        <v>8</v>
      </c>
      <c r="E1171" s="19">
        <v>1945000</v>
      </c>
      <c r="F1171" s="286"/>
      <c r="G1171" s="67"/>
      <c r="H1171" s="67"/>
    </row>
    <row r="1172" spans="1:8" s="86" customFormat="1" ht="15.75">
      <c r="A1172" s="13">
        <f>IF(D1172="","",SUBTOTAL(3,$D$9:D1172))</f>
        <v>997</v>
      </c>
      <c r="B1172" s="11" t="s">
        <v>640</v>
      </c>
      <c r="C1172" s="7" t="s">
        <v>644</v>
      </c>
      <c r="D1172" s="7" t="s">
        <v>8</v>
      </c>
      <c r="E1172" s="19">
        <v>1815000</v>
      </c>
      <c r="F1172" s="286"/>
      <c r="G1172" s="67"/>
      <c r="H1172" s="67"/>
    </row>
    <row r="1173" spans="1:8" s="86" customFormat="1" ht="15.75">
      <c r="A1173" s="13">
        <f>IF(D1173="","",SUBTOTAL(3,$D$9:D1173))</f>
        <v>998</v>
      </c>
      <c r="B1173" s="11" t="s">
        <v>647</v>
      </c>
      <c r="C1173" s="7" t="s">
        <v>645</v>
      </c>
      <c r="D1173" s="7" t="s">
        <v>8</v>
      </c>
      <c r="E1173" s="19">
        <v>2045000</v>
      </c>
      <c r="F1173" s="286"/>
      <c r="G1173" s="67"/>
      <c r="H1173" s="67"/>
    </row>
    <row r="1174" spans="1:8" s="86" customFormat="1" ht="15.75">
      <c r="A1174" s="13">
        <f>IF(D1174="","",SUBTOTAL(3,$D$9:D1174))</f>
        <v>999</v>
      </c>
      <c r="B1174" s="11" t="s">
        <v>648</v>
      </c>
      <c r="C1174" s="7" t="s">
        <v>646</v>
      </c>
      <c r="D1174" s="7" t="s">
        <v>8</v>
      </c>
      <c r="E1174" s="19">
        <v>2245000</v>
      </c>
      <c r="F1174" s="286"/>
      <c r="G1174" s="67"/>
      <c r="H1174" s="67"/>
    </row>
    <row r="1175" spans="1:8" s="86" customFormat="1" ht="15.75">
      <c r="A1175" s="13">
        <f>IF(D1175="","",SUBTOTAL(3,$D$9:D1175))</f>
        <v>1000</v>
      </c>
      <c r="B1175" s="11" t="s">
        <v>648</v>
      </c>
      <c r="C1175" s="7" t="s">
        <v>653</v>
      </c>
      <c r="D1175" s="7" t="s">
        <v>8</v>
      </c>
      <c r="E1175" s="19">
        <v>2545000</v>
      </c>
      <c r="F1175" s="286"/>
      <c r="G1175" s="67"/>
      <c r="H1175" s="67"/>
    </row>
    <row r="1176" spans="1:8" s="86" customFormat="1" ht="30">
      <c r="A1176" s="13">
        <f>IF(D1176="","",SUBTOTAL(3,$D$9:D1176))</f>
        <v>1001</v>
      </c>
      <c r="B1176" s="11" t="s">
        <v>654</v>
      </c>
      <c r="C1176" s="7" t="s">
        <v>655</v>
      </c>
      <c r="D1176" s="7" t="s">
        <v>8</v>
      </c>
      <c r="E1176" s="19">
        <v>8525000</v>
      </c>
      <c r="F1176" s="286"/>
      <c r="G1176" s="67"/>
      <c r="H1176" s="67"/>
    </row>
    <row r="1177" spans="1:10" s="87" customFormat="1" ht="15.75">
      <c r="A1177" s="138" t="s">
        <v>536</v>
      </c>
      <c r="B1177" s="285" t="s">
        <v>1057</v>
      </c>
      <c r="C1177" s="285"/>
      <c r="D1177" s="285"/>
      <c r="E1177" s="285"/>
      <c r="F1177" s="285"/>
      <c r="G1177" s="66"/>
      <c r="H1177" s="66"/>
      <c r="J1177" s="143"/>
    </row>
    <row r="1178" spans="1:8" s="86" customFormat="1" ht="19.5" customHeight="1">
      <c r="A1178" s="13">
        <f>IF(D1178="","",SUBTOTAL(3,$D$9:D1178))</f>
        <v>1002</v>
      </c>
      <c r="B1178" s="11" t="s">
        <v>1058</v>
      </c>
      <c r="C1178" s="7" t="s">
        <v>1059</v>
      </c>
      <c r="D1178" s="7" t="s">
        <v>124</v>
      </c>
      <c r="E1178" s="19">
        <v>19125</v>
      </c>
      <c r="F1178" s="300" t="s">
        <v>1062</v>
      </c>
      <c r="G1178" s="67"/>
      <c r="H1178" s="67"/>
    </row>
    <row r="1179" spans="1:8" s="86" customFormat="1" ht="18" customHeight="1">
      <c r="A1179" s="13">
        <f>IF(D1179="","",SUBTOTAL(3,$D$9:D1179))</f>
        <v>1003</v>
      </c>
      <c r="B1179" s="11" t="s">
        <v>1060</v>
      </c>
      <c r="C1179" s="7" t="s">
        <v>1061</v>
      </c>
      <c r="D1179" s="7" t="s">
        <v>124</v>
      </c>
      <c r="E1179" s="19">
        <v>25625</v>
      </c>
      <c r="F1179" s="300"/>
      <c r="G1179" s="67"/>
      <c r="H1179" s="67"/>
    </row>
    <row r="1180" spans="1:10" s="87" customFormat="1" ht="15.75">
      <c r="A1180" s="138" t="s">
        <v>1092</v>
      </c>
      <c r="B1180" s="285" t="s">
        <v>1431</v>
      </c>
      <c r="C1180" s="285"/>
      <c r="D1180" s="285"/>
      <c r="E1180" s="285"/>
      <c r="F1180" s="285"/>
      <c r="G1180" s="66"/>
      <c r="H1180" s="66"/>
      <c r="J1180" s="143"/>
    </row>
    <row r="1181" spans="1:8" s="86" customFormat="1" ht="70.5" customHeight="1">
      <c r="A1181" s="13">
        <f>IF(D1181="","",SUBTOTAL(3,$D$9:D1181))</f>
        <v>1004</v>
      </c>
      <c r="B1181" s="289" t="s">
        <v>1410</v>
      </c>
      <c r="C1181" s="289"/>
      <c r="D1181" s="7" t="s">
        <v>124</v>
      </c>
      <c r="E1181" s="19">
        <v>145000</v>
      </c>
      <c r="F1181" s="300" t="s">
        <v>1412</v>
      </c>
      <c r="G1181" s="67">
        <f>132239*1.1</f>
        <v>145462.90000000002</v>
      </c>
      <c r="H1181" s="67"/>
    </row>
    <row r="1182" spans="1:8" s="86" customFormat="1" ht="63.75" customHeight="1">
      <c r="A1182" s="13">
        <f>IF(D1182="","",SUBTOTAL(3,$D$9:D1182))</f>
        <v>1005</v>
      </c>
      <c r="B1182" s="289" t="s">
        <v>1413</v>
      </c>
      <c r="C1182" s="289"/>
      <c r="D1182" s="7" t="s">
        <v>124</v>
      </c>
      <c r="E1182" s="19">
        <f>124000</f>
        <v>124000</v>
      </c>
      <c r="F1182" s="300"/>
      <c r="G1182" s="67">
        <f>113090*1.1</f>
        <v>124399.00000000001</v>
      </c>
      <c r="H1182" s="67"/>
    </row>
    <row r="1183" spans="1:8" s="86" customFormat="1" ht="66.75" customHeight="1">
      <c r="A1183" s="13">
        <f>IF(D1183="","",SUBTOTAL(3,$D$9:D1183))</f>
        <v>1006</v>
      </c>
      <c r="B1183" s="289" t="s">
        <v>1411</v>
      </c>
      <c r="C1183" s="289"/>
      <c r="D1183" s="7" t="s">
        <v>124</v>
      </c>
      <c r="E1183" s="19">
        <v>295000</v>
      </c>
      <c r="F1183" s="300"/>
      <c r="G1183" s="67">
        <f>268633000*1.1</f>
        <v>295496300</v>
      </c>
      <c r="H1183" s="67"/>
    </row>
    <row r="1184" spans="1:10" s="86" customFormat="1" ht="15.75" customHeight="1">
      <c r="A1184" s="138" t="s">
        <v>1432</v>
      </c>
      <c r="B1184" s="285" t="s">
        <v>286</v>
      </c>
      <c r="C1184" s="285"/>
      <c r="D1184" s="285"/>
      <c r="E1184" s="285"/>
      <c r="F1184" s="285"/>
      <c r="G1184" s="67"/>
      <c r="H1184" s="84"/>
      <c r="J1184" s="140"/>
    </row>
    <row r="1185" spans="1:11" s="86" customFormat="1" ht="15.75">
      <c r="A1185" s="81" t="s">
        <v>375</v>
      </c>
      <c r="B1185" s="301" t="s">
        <v>390</v>
      </c>
      <c r="C1185" s="301"/>
      <c r="D1185" s="301"/>
      <c r="E1185" s="301"/>
      <c r="F1185" s="115"/>
      <c r="G1185" s="67"/>
      <c r="H1185" s="84"/>
      <c r="K1185" s="101"/>
    </row>
    <row r="1186" spans="1:8" s="86" customFormat="1" ht="15.75">
      <c r="A1186" s="13">
        <f>IF(D1186="","",SUBTOTAL(3,$D$9:D1186))</f>
        <v>1007</v>
      </c>
      <c r="B1186" s="11" t="s">
        <v>25</v>
      </c>
      <c r="C1186" s="6" t="s">
        <v>1135</v>
      </c>
      <c r="D1186" s="7" t="s">
        <v>403</v>
      </c>
      <c r="E1186" s="19">
        <v>1600</v>
      </c>
      <c r="F1186" s="286" t="s">
        <v>861</v>
      </c>
      <c r="G1186" s="67"/>
      <c r="H1186" s="67"/>
    </row>
    <row r="1187" spans="1:10" s="86" customFormat="1" ht="15.75">
      <c r="A1187" s="13">
        <f>IF(D1187="","",SUBTOTAL(3,$D$9:D1187))</f>
        <v>1008</v>
      </c>
      <c r="B1187" s="9" t="s">
        <v>877</v>
      </c>
      <c r="C1187" s="6" t="s">
        <v>1135</v>
      </c>
      <c r="D1187" s="7" t="s">
        <v>403</v>
      </c>
      <c r="E1187" s="19">
        <v>1500</v>
      </c>
      <c r="F1187" s="286"/>
      <c r="G1187" s="67"/>
      <c r="H1187" s="184"/>
      <c r="J1187" s="67"/>
    </row>
    <row r="1188" spans="1:10" s="86" customFormat="1" ht="15.75">
      <c r="A1188" s="13">
        <f>IF(D1188="","",SUBTOTAL(3,$D$9:D1188))</f>
        <v>1009</v>
      </c>
      <c r="B1188" s="9" t="s">
        <v>877</v>
      </c>
      <c r="C1188" s="7" t="s">
        <v>1185</v>
      </c>
      <c r="D1188" s="7" t="s">
        <v>403</v>
      </c>
      <c r="E1188" s="19">
        <v>1570</v>
      </c>
      <c r="F1188" s="286"/>
      <c r="G1188" s="67"/>
      <c r="H1188" s="184"/>
      <c r="J1188" s="67"/>
    </row>
    <row r="1189" spans="1:8" s="86" customFormat="1" ht="13.5" customHeight="1">
      <c r="A1189" s="13">
        <f>IF(D1189="","",SUBTOTAL(3,$D$9:D1189))</f>
        <v>1010</v>
      </c>
      <c r="B1189" s="11" t="s">
        <v>585</v>
      </c>
      <c r="C1189" s="7"/>
      <c r="D1189" s="7" t="s">
        <v>311</v>
      </c>
      <c r="E1189" s="19">
        <f>(18300*3+18130*16+18360*11)/30</f>
        <v>18231.333333333332</v>
      </c>
      <c r="F1189" s="286"/>
      <c r="G1189" s="67"/>
      <c r="H1189" s="67"/>
    </row>
    <row r="1190" spans="1:8" s="86" customFormat="1" ht="15.75">
      <c r="A1190" s="13">
        <f>IF(D1190="","",SUBTOTAL(3,$D$9:D1190))</f>
        <v>1011</v>
      </c>
      <c r="B1190" s="11" t="s">
        <v>361</v>
      </c>
      <c r="C1190" s="7" t="s">
        <v>313</v>
      </c>
      <c r="D1190" s="7" t="s">
        <v>311</v>
      </c>
      <c r="E1190" s="19">
        <f>(14150*3+13990*16+14210*11)/30</f>
        <v>14086.666666666666</v>
      </c>
      <c r="F1190" s="286"/>
      <c r="G1190" s="67"/>
      <c r="H1190" s="67"/>
    </row>
    <row r="1191" spans="1:8" s="86" customFormat="1" ht="15.75">
      <c r="A1191" s="13">
        <f>IF(D1191="","",SUBTOTAL(3,$D$9:D1191))</f>
        <v>1012</v>
      </c>
      <c r="B1191" s="11" t="s">
        <v>39</v>
      </c>
      <c r="C1191" s="7"/>
      <c r="D1191" s="7" t="s">
        <v>403</v>
      </c>
      <c r="E1191" s="19">
        <v>15000</v>
      </c>
      <c r="F1191" s="286"/>
      <c r="G1191" s="67"/>
      <c r="H1191" s="67"/>
    </row>
    <row r="1192" spans="1:8" s="86" customFormat="1" ht="15.75">
      <c r="A1192" s="13">
        <f>IF(D1192="","",SUBTOTAL(3,$D$9:D1192))</f>
        <v>1013</v>
      </c>
      <c r="B1192" s="11" t="s">
        <v>23</v>
      </c>
      <c r="C1192" s="7"/>
      <c r="D1192" s="7" t="s">
        <v>607</v>
      </c>
      <c r="E1192" s="19">
        <v>37000</v>
      </c>
      <c r="F1192" s="286"/>
      <c r="G1192" s="67"/>
      <c r="H1192" s="67"/>
    </row>
    <row r="1193" spans="1:8" s="86" customFormat="1" ht="15.75">
      <c r="A1193" s="13">
        <f>IF(D1193="","",SUBTOTAL(3,$D$9:D1193))</f>
        <v>1014</v>
      </c>
      <c r="B1193" s="11" t="s">
        <v>249</v>
      </c>
      <c r="C1193" s="7"/>
      <c r="D1193" s="7" t="s">
        <v>607</v>
      </c>
      <c r="E1193" s="19">
        <v>17000</v>
      </c>
      <c r="F1193" s="286"/>
      <c r="G1193" s="67"/>
      <c r="H1193" s="67"/>
    </row>
    <row r="1194" spans="1:8" s="84" customFormat="1" ht="15.75" customHeight="1">
      <c r="A1194" s="13">
        <f>IF(D1194="","",SUBTOTAL(3,$D$9:D1194))</f>
        <v>1015</v>
      </c>
      <c r="B1194" s="11" t="s">
        <v>452</v>
      </c>
      <c r="C1194" s="7" t="s">
        <v>1172</v>
      </c>
      <c r="D1194" s="7" t="s">
        <v>406</v>
      </c>
      <c r="E1194" s="19">
        <v>1200</v>
      </c>
      <c r="F1194" s="286"/>
      <c r="G1194" s="67"/>
      <c r="H1194" s="67"/>
    </row>
    <row r="1195" spans="1:8" s="84" customFormat="1" ht="15.75">
      <c r="A1195" s="13">
        <f>IF(D1195="","",SUBTOTAL(3,$D$9:D1195))</f>
        <v>1016</v>
      </c>
      <c r="B1195" s="11" t="s">
        <v>453</v>
      </c>
      <c r="C1195" s="7" t="s">
        <v>1034</v>
      </c>
      <c r="D1195" s="7" t="s">
        <v>406</v>
      </c>
      <c r="E1195" s="19">
        <v>1400</v>
      </c>
      <c r="F1195" s="286"/>
      <c r="G1195" s="67"/>
      <c r="H1195" s="67"/>
    </row>
    <row r="1196" spans="1:9" s="86" customFormat="1" ht="15.75">
      <c r="A1196" s="13">
        <f>IF(D1196="","",SUBTOTAL(3,$D$9:D1196))</f>
        <v>1017</v>
      </c>
      <c r="B1196" s="11" t="s">
        <v>454</v>
      </c>
      <c r="C1196" s="7" t="s">
        <v>1036</v>
      </c>
      <c r="D1196" s="7" t="s">
        <v>406</v>
      </c>
      <c r="E1196" s="19">
        <v>1600</v>
      </c>
      <c r="F1196" s="286"/>
      <c r="G1196" s="152"/>
      <c r="H1196" s="67"/>
      <c r="I1196" s="87"/>
    </row>
    <row r="1197" spans="1:9" s="86" customFormat="1" ht="15.75">
      <c r="A1197" s="13">
        <f>IF(D1197="","",SUBTOTAL(3,$D$9:D1197))</f>
        <v>1018</v>
      </c>
      <c r="B1197" s="11" t="s">
        <v>457</v>
      </c>
      <c r="C1197" s="7" t="s">
        <v>1048</v>
      </c>
      <c r="D1197" s="7" t="s">
        <v>406</v>
      </c>
      <c r="E1197" s="19">
        <v>1800</v>
      </c>
      <c r="F1197" s="286"/>
      <c r="G1197" s="152"/>
      <c r="H1197" s="67"/>
      <c r="I1197" s="87"/>
    </row>
    <row r="1198" spans="1:9" s="86" customFormat="1" ht="15.75">
      <c r="A1198" s="13">
        <f>IF(D1198="","",SUBTOTAL(3,$D$9:D1198))</f>
        <v>1019</v>
      </c>
      <c r="B1198" s="11" t="s">
        <v>458</v>
      </c>
      <c r="C1198" s="7" t="s">
        <v>1037</v>
      </c>
      <c r="D1198" s="7" t="s">
        <v>406</v>
      </c>
      <c r="E1198" s="19">
        <v>2200</v>
      </c>
      <c r="F1198" s="286"/>
      <c r="G1198" s="152"/>
      <c r="H1198" s="67"/>
      <c r="I1198" s="87"/>
    </row>
    <row r="1199" spans="1:8" s="86" customFormat="1" ht="15.75">
      <c r="A1199" s="13">
        <f>IF(D1199="","",SUBTOTAL(3,$D$9:D1199))</f>
        <v>1020</v>
      </c>
      <c r="B1199" s="11" t="s">
        <v>769</v>
      </c>
      <c r="C1199" s="7" t="s">
        <v>1039</v>
      </c>
      <c r="D1199" s="7" t="s">
        <v>406</v>
      </c>
      <c r="E1199" s="19">
        <v>2500</v>
      </c>
      <c r="F1199" s="286"/>
      <c r="G1199" s="66"/>
      <c r="H1199" s="67"/>
    </row>
    <row r="1200" spans="1:8" s="87" customFormat="1" ht="15.75">
      <c r="A1200" s="13">
        <f>IF(D1200="","",SUBTOTAL(3,$D$9:D1200))</f>
        <v>1021</v>
      </c>
      <c r="B1200" s="11" t="s">
        <v>459</v>
      </c>
      <c r="C1200" s="7" t="s">
        <v>1172</v>
      </c>
      <c r="D1200" s="7" t="s">
        <v>406</v>
      </c>
      <c r="E1200" s="19">
        <v>1900</v>
      </c>
      <c r="F1200" s="286"/>
      <c r="G1200" s="66"/>
      <c r="H1200" s="67"/>
    </row>
    <row r="1201" spans="1:8" s="86" customFormat="1" ht="15.75">
      <c r="A1201" s="13">
        <f>IF(D1201="","",SUBTOTAL(3,$D$9:D1201))</f>
        <v>1022</v>
      </c>
      <c r="B1201" s="11" t="s">
        <v>459</v>
      </c>
      <c r="C1201" s="7" t="s">
        <v>1049</v>
      </c>
      <c r="D1201" s="7" t="s">
        <v>406</v>
      </c>
      <c r="E1201" s="19">
        <v>2100</v>
      </c>
      <c r="F1201" s="286"/>
      <c r="G1201" s="66"/>
      <c r="H1201" s="67"/>
    </row>
    <row r="1202" spans="1:8" s="86" customFormat="1" ht="15.75">
      <c r="A1202" s="13">
        <f>IF(D1202="","",SUBTOTAL(3,$D$9:D1202))</f>
        <v>1023</v>
      </c>
      <c r="B1202" s="77" t="s">
        <v>245</v>
      </c>
      <c r="C1202" s="7" t="s">
        <v>246</v>
      </c>
      <c r="D1202" s="7" t="s">
        <v>404</v>
      </c>
      <c r="E1202" s="19">
        <v>180000</v>
      </c>
      <c r="F1202" s="286" t="s">
        <v>774</v>
      </c>
      <c r="G1202" s="66"/>
      <c r="H1202" s="67"/>
    </row>
    <row r="1203" spans="1:8" s="86" customFormat="1" ht="15.75">
      <c r="A1203" s="13">
        <f>IF(D1203="","",SUBTOTAL(3,$D$9:D1203))</f>
        <v>1024</v>
      </c>
      <c r="B1203" s="77" t="s">
        <v>244</v>
      </c>
      <c r="C1203" s="7" t="s">
        <v>246</v>
      </c>
      <c r="D1203" s="7" t="s">
        <v>404</v>
      </c>
      <c r="E1203" s="19">
        <v>200000</v>
      </c>
      <c r="F1203" s="286"/>
      <c r="G1203" s="66"/>
      <c r="H1203" s="67"/>
    </row>
    <row r="1204" spans="1:8" s="86" customFormat="1" ht="15.75">
      <c r="A1204" s="13">
        <f>IF(D1204="","",SUBTOTAL(3,$D$9:D1204))</f>
        <v>1025</v>
      </c>
      <c r="B1204" s="11" t="s">
        <v>57</v>
      </c>
      <c r="C1204" s="7" t="s">
        <v>246</v>
      </c>
      <c r="D1204" s="7" t="s">
        <v>404</v>
      </c>
      <c r="E1204" s="19">
        <v>205000</v>
      </c>
      <c r="F1204" s="286"/>
      <c r="G1204" s="66"/>
      <c r="H1204" s="67"/>
    </row>
    <row r="1205" spans="1:8" s="86" customFormat="1" ht="15.75">
      <c r="A1205" s="13">
        <f>IF(D1205="","",SUBTOTAL(3,$D$9:D1205))</f>
        <v>1026</v>
      </c>
      <c r="B1205" s="11" t="s">
        <v>58</v>
      </c>
      <c r="C1205" s="7" t="s">
        <v>1050</v>
      </c>
      <c r="D1205" s="7" t="s">
        <v>404</v>
      </c>
      <c r="E1205" s="19">
        <v>295000</v>
      </c>
      <c r="F1205" s="286"/>
      <c r="G1205" s="66"/>
      <c r="H1205" s="67"/>
    </row>
    <row r="1206" spans="1:8" s="86" customFormat="1" ht="15.75">
      <c r="A1206" s="13">
        <f>IF(D1206="","",SUBTOTAL(3,$D$9:D1206))</f>
        <v>1027</v>
      </c>
      <c r="B1206" s="11" t="s">
        <v>58</v>
      </c>
      <c r="C1206" s="7" t="s">
        <v>1033</v>
      </c>
      <c r="D1206" s="7" t="s">
        <v>404</v>
      </c>
      <c r="E1206" s="19">
        <v>315000</v>
      </c>
      <c r="F1206" s="286"/>
      <c r="G1206" s="66"/>
      <c r="H1206" s="67"/>
    </row>
    <row r="1207" spans="1:8" s="86" customFormat="1" ht="15.75">
      <c r="A1207" s="13">
        <f>IF(D1207="","",SUBTOTAL(3,$D$9:D1207))</f>
        <v>1028</v>
      </c>
      <c r="B1207" s="11" t="s">
        <v>58</v>
      </c>
      <c r="C1207" s="7" t="s">
        <v>1032</v>
      </c>
      <c r="D1207" s="7" t="s">
        <v>404</v>
      </c>
      <c r="E1207" s="19">
        <v>325000</v>
      </c>
      <c r="F1207" s="286"/>
      <c r="G1207" s="66"/>
      <c r="H1207" s="67"/>
    </row>
    <row r="1208" spans="1:8" s="86" customFormat="1" ht="30">
      <c r="A1208" s="13">
        <f>IF(D1208="","",SUBTOTAL(3,$D$9:D1208))</f>
        <v>1029</v>
      </c>
      <c r="B1208" s="11" t="s">
        <v>236</v>
      </c>
      <c r="C1208" s="7" t="s">
        <v>1032</v>
      </c>
      <c r="D1208" s="7" t="s">
        <v>404</v>
      </c>
      <c r="E1208" s="19">
        <v>120000</v>
      </c>
      <c r="F1208" s="286"/>
      <c r="G1208" s="66"/>
      <c r="H1208" s="67"/>
    </row>
    <row r="1209" spans="1:8" s="86" customFormat="1" ht="30">
      <c r="A1209" s="13">
        <f>IF(D1209="","",SUBTOTAL(3,$D$9:D1209))</f>
        <v>1030</v>
      </c>
      <c r="B1209" s="11" t="s">
        <v>236</v>
      </c>
      <c r="C1209" s="7" t="s">
        <v>1033</v>
      </c>
      <c r="D1209" s="7" t="s">
        <v>404</v>
      </c>
      <c r="E1209" s="19">
        <v>130000</v>
      </c>
      <c r="F1209" s="286"/>
      <c r="G1209" s="67"/>
      <c r="H1209" s="67"/>
    </row>
    <row r="1210" spans="1:8" s="86" customFormat="1" ht="30">
      <c r="A1210" s="13">
        <f>IF(D1210="","",SUBTOTAL(3,$D$9:D1210))</f>
        <v>1031</v>
      </c>
      <c r="B1210" s="11" t="s">
        <v>236</v>
      </c>
      <c r="C1210" s="7" t="s">
        <v>1050</v>
      </c>
      <c r="D1210" s="7" t="s">
        <v>404</v>
      </c>
      <c r="E1210" s="19">
        <v>110000</v>
      </c>
      <c r="F1210" s="286"/>
      <c r="G1210" s="67"/>
      <c r="H1210" s="67"/>
    </row>
    <row r="1211" spans="1:8" s="86" customFormat="1" ht="15.75">
      <c r="A1211" s="13">
        <f>IF(D1211="","",SUBTOTAL(3,$D$9:D1211))</f>
        <v>1032</v>
      </c>
      <c r="B1211" s="11" t="s">
        <v>237</v>
      </c>
      <c r="C1211" s="7"/>
      <c r="D1211" s="7" t="s">
        <v>404</v>
      </c>
      <c r="E1211" s="19">
        <v>170000</v>
      </c>
      <c r="F1211" s="286"/>
      <c r="G1211" s="67"/>
      <c r="H1211" s="67"/>
    </row>
    <row r="1212" spans="1:8" s="86" customFormat="1" ht="30">
      <c r="A1212" s="13">
        <f>IF(D1212="","",SUBTOTAL(3,$D$9:D1212))</f>
        <v>1033</v>
      </c>
      <c r="B1212" s="11" t="s">
        <v>862</v>
      </c>
      <c r="C1212" s="7"/>
      <c r="D1212" s="7" t="s">
        <v>404</v>
      </c>
      <c r="E1212" s="19">
        <v>90000</v>
      </c>
      <c r="F1212" s="286"/>
      <c r="G1212" s="67"/>
      <c r="H1212" s="67"/>
    </row>
    <row r="1213" spans="1:8" s="86" customFormat="1" ht="30">
      <c r="A1213" s="13">
        <f>IF(D1213="","",SUBTOTAL(3,$D$9:D1213))</f>
        <v>1034</v>
      </c>
      <c r="B1213" s="11" t="s">
        <v>238</v>
      </c>
      <c r="C1213" s="7"/>
      <c r="D1213" s="7" t="s">
        <v>404</v>
      </c>
      <c r="E1213" s="19">
        <v>40000</v>
      </c>
      <c r="F1213" s="286"/>
      <c r="G1213" s="67"/>
      <c r="H1213" s="67"/>
    </row>
    <row r="1214" spans="1:8" s="86" customFormat="1" ht="60">
      <c r="A1214" s="13">
        <f>IF(D1214="","",SUBTOTAL(3,$D$9:D1214))</f>
        <v>1035</v>
      </c>
      <c r="B1214" s="11" t="s">
        <v>1186</v>
      </c>
      <c r="C1214" s="7"/>
      <c r="D1214" s="7" t="s">
        <v>404</v>
      </c>
      <c r="E1214" s="19">
        <v>30000</v>
      </c>
      <c r="F1214" s="286"/>
      <c r="G1214" s="67"/>
      <c r="H1214" s="67"/>
    </row>
    <row r="1215" spans="1:8" s="86" customFormat="1" ht="15.75">
      <c r="A1215" s="13">
        <f>IF(D1215="","",SUBTOTAL(3,$D$9:D1215))</f>
        <v>1036</v>
      </c>
      <c r="B1215" s="11" t="s">
        <v>584</v>
      </c>
      <c r="C1215" s="7"/>
      <c r="D1215" s="7" t="s">
        <v>404</v>
      </c>
      <c r="E1215" s="19">
        <v>24000</v>
      </c>
      <c r="F1215" s="286" t="s">
        <v>861</v>
      </c>
      <c r="G1215" s="67"/>
      <c r="H1215" s="67"/>
    </row>
    <row r="1216" spans="1:8" s="86" customFormat="1" ht="15.75">
      <c r="A1216" s="13">
        <f>IF(D1216="","",SUBTOTAL(3,$D$9:D1216))</f>
        <v>1037</v>
      </c>
      <c r="B1216" s="11" t="s">
        <v>239</v>
      </c>
      <c r="C1216" s="7"/>
      <c r="D1216" s="7" t="s">
        <v>604</v>
      </c>
      <c r="E1216" s="19">
        <v>20000</v>
      </c>
      <c r="F1216" s="286"/>
      <c r="G1216" s="67"/>
      <c r="H1216" s="67"/>
    </row>
    <row r="1217" spans="1:8" s="86" customFormat="1" ht="15.75">
      <c r="A1217" s="13">
        <f>IF(D1217="","",SUBTOTAL(3,$D$9:D1217))</f>
        <v>1038</v>
      </c>
      <c r="B1217" s="11" t="s">
        <v>463</v>
      </c>
      <c r="C1217" s="7" t="s">
        <v>773</v>
      </c>
      <c r="D1217" s="7" t="s">
        <v>404</v>
      </c>
      <c r="E1217" s="19">
        <v>3210000</v>
      </c>
      <c r="F1217" s="286"/>
      <c r="G1217" s="67"/>
      <c r="H1217" s="67"/>
    </row>
    <row r="1218" spans="1:11" s="86" customFormat="1" ht="15.75">
      <c r="A1218" s="81" t="s">
        <v>379</v>
      </c>
      <c r="B1218" s="189" t="s">
        <v>712</v>
      </c>
      <c r="C1218" s="114"/>
      <c r="D1218" s="114"/>
      <c r="E1218" s="110"/>
      <c r="F1218" s="115"/>
      <c r="G1218" s="67"/>
      <c r="H1218" s="67"/>
      <c r="K1218" s="101"/>
    </row>
    <row r="1219" spans="1:10" s="86" customFormat="1" ht="15.75">
      <c r="A1219" s="13">
        <f>IF(D1219="","",SUBTOTAL(3,$D$9:D1219))</f>
        <v>1039</v>
      </c>
      <c r="B1219" s="9" t="s">
        <v>877</v>
      </c>
      <c r="C1219" s="6" t="s">
        <v>1135</v>
      </c>
      <c r="D1219" s="7" t="s">
        <v>403</v>
      </c>
      <c r="E1219" s="19">
        <v>1500</v>
      </c>
      <c r="F1219" s="286" t="s">
        <v>914</v>
      </c>
      <c r="G1219" s="67"/>
      <c r="H1219" s="184"/>
      <c r="J1219" s="67"/>
    </row>
    <row r="1220" spans="1:10" s="86" customFormat="1" ht="15.75">
      <c r="A1220" s="13">
        <f>IF(D1220="","",SUBTOTAL(3,$D$9:D1220))</f>
        <v>1040</v>
      </c>
      <c r="B1220" s="9" t="s">
        <v>877</v>
      </c>
      <c r="C1220" s="7" t="s">
        <v>1185</v>
      </c>
      <c r="D1220" s="7" t="s">
        <v>403</v>
      </c>
      <c r="E1220" s="19">
        <v>1570</v>
      </c>
      <c r="F1220" s="286"/>
      <c r="G1220" s="67"/>
      <c r="H1220" s="184"/>
      <c r="J1220" s="67"/>
    </row>
    <row r="1221" spans="1:8" ht="15.75">
      <c r="A1221" s="13">
        <f>IF(D1221="","",SUBTOTAL(3,$D$9:D1221))</f>
        <v>1041</v>
      </c>
      <c r="B1221" s="9" t="s">
        <v>1414</v>
      </c>
      <c r="C1221" s="6" t="s">
        <v>1135</v>
      </c>
      <c r="D1221" s="7" t="s">
        <v>403</v>
      </c>
      <c r="E1221" s="19">
        <v>1480</v>
      </c>
      <c r="F1221" s="286"/>
      <c r="G1221" s="153"/>
      <c r="H1221" s="67"/>
    </row>
    <row r="1222" spans="1:8" ht="15.75">
      <c r="A1222" s="13">
        <f>IF(D1222="","",SUBTOTAL(3,$D$9:D1222))</f>
        <v>1042</v>
      </c>
      <c r="B1222" s="9" t="s">
        <v>1414</v>
      </c>
      <c r="C1222" s="7" t="s">
        <v>1185</v>
      </c>
      <c r="D1222" s="7" t="s">
        <v>403</v>
      </c>
      <c r="E1222" s="19">
        <v>1540</v>
      </c>
      <c r="F1222" s="286"/>
      <c r="G1222" s="153"/>
      <c r="H1222" s="67"/>
    </row>
    <row r="1223" spans="1:8" s="86" customFormat="1" ht="15.75">
      <c r="A1223" s="13">
        <f>IF(D1223="","",SUBTOTAL(3,$D$9:D1223))</f>
        <v>1043</v>
      </c>
      <c r="B1223" s="39" t="s">
        <v>374</v>
      </c>
      <c r="C1223" s="7" t="s">
        <v>313</v>
      </c>
      <c r="D1223" s="7" t="s">
        <v>311</v>
      </c>
      <c r="E1223" s="19">
        <f>E1190</f>
        <v>14086.666666666666</v>
      </c>
      <c r="F1223" s="299" t="s">
        <v>282</v>
      </c>
      <c r="G1223" s="67"/>
      <c r="H1223" s="67"/>
    </row>
    <row r="1224" spans="1:8" ht="15.75">
      <c r="A1224" s="13">
        <f>IF(D1224="","",SUBTOTAL(3,$D$9:D1224))</f>
        <v>1044</v>
      </c>
      <c r="B1224" s="39" t="s">
        <v>281</v>
      </c>
      <c r="C1224" s="7"/>
      <c r="D1224" s="7" t="s">
        <v>311</v>
      </c>
      <c r="E1224" s="19">
        <f>(13040*3+12970*16+13260*11)/30</f>
        <v>13083.333333333334</v>
      </c>
      <c r="F1224" s="299"/>
      <c r="G1224" s="67"/>
      <c r="H1224" s="67"/>
    </row>
    <row r="1225" spans="1:8" ht="15.75">
      <c r="A1225" s="13">
        <f>IF(D1225="","",SUBTOTAL(3,$D$9:D1225))</f>
        <v>1045</v>
      </c>
      <c r="B1225" s="39" t="s">
        <v>585</v>
      </c>
      <c r="C1225" s="7"/>
      <c r="D1225" s="7" t="s">
        <v>311</v>
      </c>
      <c r="E1225" s="19">
        <f>E1189</f>
        <v>18231.333333333332</v>
      </c>
      <c r="F1225" s="299"/>
      <c r="G1225" s="67"/>
      <c r="H1225" s="67"/>
    </row>
    <row r="1226" spans="1:8" ht="15.75" customHeight="1">
      <c r="A1226" s="13">
        <f>IF(D1226="","",SUBTOTAL(3,$D$9:D1226))</f>
        <v>1046</v>
      </c>
      <c r="B1226" s="39" t="s">
        <v>586</v>
      </c>
      <c r="C1226" s="295" t="s">
        <v>939</v>
      </c>
      <c r="D1226" s="7" t="s">
        <v>404</v>
      </c>
      <c r="E1226" s="19">
        <v>65000</v>
      </c>
      <c r="F1226" s="299"/>
      <c r="G1226" s="67"/>
      <c r="H1226" s="67"/>
    </row>
    <row r="1227" spans="1:8" ht="15.75">
      <c r="A1227" s="13">
        <f>IF(D1227="","",SUBTOTAL(3,$D$9:D1227))</f>
        <v>1047</v>
      </c>
      <c r="B1227" s="39" t="s">
        <v>360</v>
      </c>
      <c r="C1227" s="295"/>
      <c r="D1227" s="7" t="s">
        <v>404</v>
      </c>
      <c r="E1227" s="19">
        <v>23000</v>
      </c>
      <c r="F1227" s="299"/>
      <c r="G1227" s="67"/>
      <c r="H1227" s="67"/>
    </row>
    <row r="1228" spans="1:8" ht="15.75">
      <c r="A1228" s="13">
        <f>IF(D1228="","",SUBTOTAL(3,$D$9:D1228))</f>
        <v>1048</v>
      </c>
      <c r="B1228" s="39" t="s">
        <v>626</v>
      </c>
      <c r="C1228" s="295"/>
      <c r="D1228" s="7" t="s">
        <v>404</v>
      </c>
      <c r="E1228" s="19">
        <v>90000</v>
      </c>
      <c r="F1228" s="299"/>
      <c r="G1228" s="67"/>
      <c r="H1228" s="67"/>
    </row>
    <row r="1229" spans="1:8" ht="15.75">
      <c r="A1229" s="13">
        <f>IF(D1229="","",SUBTOTAL(3,$D$9:D1229))</f>
        <v>1049</v>
      </c>
      <c r="B1229" s="39" t="s">
        <v>1136</v>
      </c>
      <c r="C1229" s="295"/>
      <c r="D1229" s="7" t="s">
        <v>404</v>
      </c>
      <c r="E1229" s="19">
        <v>33000</v>
      </c>
      <c r="F1229" s="299"/>
      <c r="G1229" s="67"/>
      <c r="H1229" s="67"/>
    </row>
    <row r="1230" spans="1:8" ht="15.75">
      <c r="A1230" s="13">
        <f>IF(D1230="","",SUBTOTAL(3,$D$9:D1230))</f>
        <v>1050</v>
      </c>
      <c r="B1230" s="39" t="s">
        <v>587</v>
      </c>
      <c r="C1230" s="7" t="s">
        <v>460</v>
      </c>
      <c r="D1230" s="7" t="s">
        <v>404</v>
      </c>
      <c r="E1230" s="19">
        <v>19000000</v>
      </c>
      <c r="F1230" s="299"/>
      <c r="G1230" s="67"/>
      <c r="H1230" s="67"/>
    </row>
    <row r="1231" spans="1:8" ht="15.75">
      <c r="A1231" s="13">
        <f>IF(D1231="","",SUBTOTAL(3,$D$9:D1231))</f>
        <v>1051</v>
      </c>
      <c r="B1231" s="39" t="s">
        <v>588</v>
      </c>
      <c r="C1231" s="7" t="s">
        <v>460</v>
      </c>
      <c r="D1231" s="7" t="s">
        <v>404</v>
      </c>
      <c r="E1231" s="19">
        <v>8900000</v>
      </c>
      <c r="F1231" s="299"/>
      <c r="G1231" s="67"/>
      <c r="H1231" s="67"/>
    </row>
    <row r="1232" spans="1:8" ht="15.75">
      <c r="A1232" s="13">
        <f>IF(D1232="","",SUBTOTAL(3,$D$9:D1232))</f>
        <v>1052</v>
      </c>
      <c r="B1232" s="39" t="s">
        <v>122</v>
      </c>
      <c r="C1232" s="7"/>
      <c r="D1232" s="7" t="s">
        <v>404</v>
      </c>
      <c r="E1232" s="19">
        <v>8000000</v>
      </c>
      <c r="F1232" s="299"/>
      <c r="G1232" s="67"/>
      <c r="H1232" s="67"/>
    </row>
    <row r="1233" spans="1:8" ht="15.75">
      <c r="A1233" s="13">
        <f>IF(D1233="","",SUBTOTAL(3,$D$9:D1233))</f>
        <v>1053</v>
      </c>
      <c r="B1233" s="39" t="s">
        <v>1191</v>
      </c>
      <c r="C1233" s="7"/>
      <c r="D1233" s="7" t="s">
        <v>404</v>
      </c>
      <c r="E1233" s="19">
        <v>6050000</v>
      </c>
      <c r="F1233" s="299"/>
      <c r="G1233" s="67"/>
      <c r="H1233" s="67"/>
    </row>
    <row r="1234" spans="1:8" s="84" customFormat="1" ht="15.75" customHeight="1">
      <c r="A1234" s="13">
        <f>IF(D1234="","",SUBTOTAL(3,$D$9:D1234))</f>
        <v>1054</v>
      </c>
      <c r="B1234" s="39" t="s">
        <v>589</v>
      </c>
      <c r="C1234" s="7"/>
      <c r="D1234" s="7" t="s">
        <v>404</v>
      </c>
      <c r="E1234" s="19">
        <v>3020000</v>
      </c>
      <c r="F1234" s="299"/>
      <c r="G1234" s="67"/>
      <c r="H1234" s="67"/>
    </row>
    <row r="1235" spans="1:11" ht="15.75">
      <c r="A1235" s="81" t="s">
        <v>26</v>
      </c>
      <c r="B1235" s="112" t="s">
        <v>309</v>
      </c>
      <c r="C1235" s="114"/>
      <c r="D1235" s="114"/>
      <c r="E1235" s="110"/>
      <c r="F1235" s="135"/>
      <c r="G1235" s="67"/>
      <c r="K1235" s="148"/>
    </row>
    <row r="1236" spans="1:10" ht="15.75">
      <c r="A1236" s="13">
        <f>IF(D1236="","",SUBTOTAL(3,$D$9:D1236))</f>
        <v>1055</v>
      </c>
      <c r="B1236" s="9" t="s">
        <v>877</v>
      </c>
      <c r="C1236" s="6" t="s">
        <v>1135</v>
      </c>
      <c r="D1236" s="7" t="s">
        <v>403</v>
      </c>
      <c r="E1236" s="19">
        <v>1420</v>
      </c>
      <c r="F1236" s="299" t="s">
        <v>914</v>
      </c>
      <c r="G1236" s="65"/>
      <c r="H1236" s="184"/>
      <c r="J1236" s="67"/>
    </row>
    <row r="1237" spans="1:10" ht="15.75">
      <c r="A1237" s="13">
        <f>IF(D1237="","",SUBTOTAL(3,$D$9:D1237))</f>
        <v>1056</v>
      </c>
      <c r="B1237" s="9" t="s">
        <v>877</v>
      </c>
      <c r="C1237" s="7" t="s">
        <v>1185</v>
      </c>
      <c r="D1237" s="7" t="s">
        <v>403</v>
      </c>
      <c r="E1237" s="19">
        <v>1490</v>
      </c>
      <c r="F1237" s="299"/>
      <c r="G1237" s="153"/>
      <c r="H1237" s="184"/>
      <c r="J1237" s="67"/>
    </row>
    <row r="1238" spans="1:8" ht="15.75">
      <c r="A1238" s="13">
        <f>IF(D1238="","",SUBTOTAL(3,$D$9:D1238))</f>
        <v>1057</v>
      </c>
      <c r="B1238" s="9" t="s">
        <v>1414</v>
      </c>
      <c r="C1238" s="6" t="s">
        <v>1135</v>
      </c>
      <c r="D1238" s="7" t="s">
        <v>403</v>
      </c>
      <c r="E1238" s="19">
        <v>1400</v>
      </c>
      <c r="F1238" s="299"/>
      <c r="G1238" s="153"/>
      <c r="H1238" s="67"/>
    </row>
    <row r="1239" spans="1:8" ht="15.75">
      <c r="A1239" s="13">
        <f>IF(D1239="","",SUBTOTAL(3,$D$9:D1239))</f>
        <v>1058</v>
      </c>
      <c r="B1239" s="9" t="s">
        <v>1414</v>
      </c>
      <c r="C1239" s="7" t="s">
        <v>1185</v>
      </c>
      <c r="D1239" s="7" t="s">
        <v>403</v>
      </c>
      <c r="E1239" s="19">
        <v>1450</v>
      </c>
      <c r="F1239" s="299"/>
      <c r="G1239" s="153"/>
      <c r="H1239" s="67"/>
    </row>
    <row r="1240" spans="1:8" ht="15.75" customHeight="1">
      <c r="A1240" s="13">
        <f>IF(D1240="","",SUBTOTAL(3,$D$9:D1240))</f>
        <v>1059</v>
      </c>
      <c r="B1240" s="39" t="s">
        <v>25</v>
      </c>
      <c r="C1240" s="7" t="s">
        <v>1135</v>
      </c>
      <c r="D1240" s="7" t="s">
        <v>403</v>
      </c>
      <c r="E1240" s="19">
        <v>1400</v>
      </c>
      <c r="F1240" s="299" t="s">
        <v>940</v>
      </c>
      <c r="G1240" s="67"/>
      <c r="H1240" s="67"/>
    </row>
    <row r="1241" spans="1:8" ht="15.75">
      <c r="A1241" s="13">
        <f>IF(D1241="","",SUBTOTAL(3,$D$9:D1241))</f>
        <v>1060</v>
      </c>
      <c r="B1241" s="39" t="s">
        <v>80</v>
      </c>
      <c r="C1241" s="7" t="s">
        <v>1185</v>
      </c>
      <c r="D1241" s="7" t="s">
        <v>403</v>
      </c>
      <c r="E1241" s="19">
        <v>1450</v>
      </c>
      <c r="F1241" s="299"/>
      <c r="G1241" s="67"/>
      <c r="H1241" s="67"/>
    </row>
    <row r="1242" spans="1:8" ht="15.75">
      <c r="A1242" s="13">
        <f>IF(D1242="","",SUBTOTAL(3,$D$9:D1242))</f>
        <v>1061</v>
      </c>
      <c r="B1242" s="11" t="s">
        <v>867</v>
      </c>
      <c r="C1242" s="7" t="s">
        <v>1163</v>
      </c>
      <c r="D1242" s="7" t="s">
        <v>403</v>
      </c>
      <c r="E1242" s="19">
        <v>13000</v>
      </c>
      <c r="F1242" s="299"/>
      <c r="G1242" s="105"/>
      <c r="H1242" s="67"/>
    </row>
    <row r="1243" spans="1:8" ht="15.75">
      <c r="A1243" s="13">
        <f>IF(D1243="","",SUBTOTAL(3,$D$9:D1243))</f>
        <v>1062</v>
      </c>
      <c r="B1243" s="39" t="s">
        <v>1159</v>
      </c>
      <c r="C1243" s="7" t="s">
        <v>1181</v>
      </c>
      <c r="D1243" s="7" t="s">
        <v>604</v>
      </c>
      <c r="E1243" s="19">
        <v>82000</v>
      </c>
      <c r="F1243" s="299"/>
      <c r="G1243" s="105"/>
      <c r="H1243" s="67"/>
    </row>
    <row r="1244" spans="1:8" ht="15.75">
      <c r="A1244" s="13">
        <f>IF(D1244="","",SUBTOTAL(3,$D$9:D1244))</f>
        <v>1063</v>
      </c>
      <c r="B1244" s="39" t="s">
        <v>1160</v>
      </c>
      <c r="C1244" s="7" t="s">
        <v>1182</v>
      </c>
      <c r="D1244" s="7" t="s">
        <v>604</v>
      </c>
      <c r="E1244" s="19">
        <v>128000</v>
      </c>
      <c r="F1244" s="299"/>
      <c r="G1244" s="105"/>
      <c r="H1244" s="67"/>
    </row>
    <row r="1245" spans="1:8" ht="15.75">
      <c r="A1245" s="13">
        <f>IF(D1245="","",SUBTOTAL(3,$D$9:D1245))</f>
        <v>1064</v>
      </c>
      <c r="B1245" s="39" t="s">
        <v>1161</v>
      </c>
      <c r="C1245" s="7" t="s">
        <v>1182</v>
      </c>
      <c r="D1245" s="7" t="s">
        <v>604</v>
      </c>
      <c r="E1245" s="19">
        <v>175000</v>
      </c>
      <c r="F1245" s="299"/>
      <c r="G1245" s="105"/>
      <c r="H1245" s="67"/>
    </row>
    <row r="1246" spans="1:8" ht="15.75">
      <c r="A1246" s="13">
        <f>IF(D1246="","",SUBTOTAL(3,$D$9:D1246))</f>
        <v>1065</v>
      </c>
      <c r="B1246" s="39" t="s">
        <v>1162</v>
      </c>
      <c r="C1246" s="7" t="s">
        <v>1182</v>
      </c>
      <c r="D1246" s="7" t="s">
        <v>604</v>
      </c>
      <c r="E1246" s="19">
        <v>240000</v>
      </c>
      <c r="F1246" s="299"/>
      <c r="G1246" s="105"/>
      <c r="H1246" s="67"/>
    </row>
    <row r="1247" spans="1:8" ht="15.75">
      <c r="A1247" s="13">
        <f>IF(D1247="","",SUBTOTAL(3,$D$9:D1247))</f>
        <v>1066</v>
      </c>
      <c r="B1247" s="39" t="s">
        <v>1159</v>
      </c>
      <c r="C1247" s="160" t="s">
        <v>1183</v>
      </c>
      <c r="D1247" s="160" t="s">
        <v>808</v>
      </c>
      <c r="E1247" s="19">
        <v>114500</v>
      </c>
      <c r="F1247" s="299"/>
      <c r="G1247" s="105"/>
      <c r="H1247" s="67"/>
    </row>
    <row r="1248" spans="1:8" ht="15.75">
      <c r="A1248" s="13">
        <f>IF(D1248="","",SUBTOTAL(3,$D$9:D1248))</f>
        <v>1067</v>
      </c>
      <c r="B1248" s="39" t="s">
        <v>1160</v>
      </c>
      <c r="C1248" s="160" t="s">
        <v>1183</v>
      </c>
      <c r="D1248" s="160" t="s">
        <v>808</v>
      </c>
      <c r="E1248" s="19">
        <v>132000</v>
      </c>
      <c r="F1248" s="299"/>
      <c r="G1248" s="105"/>
      <c r="H1248" s="67"/>
    </row>
    <row r="1249" spans="1:8" ht="15.75">
      <c r="A1249" s="13">
        <f>IF(D1249="","",SUBTOTAL(3,$D$9:D1249))</f>
        <v>1068</v>
      </c>
      <c r="B1249" s="39" t="s">
        <v>1161</v>
      </c>
      <c r="C1249" s="160" t="s">
        <v>1183</v>
      </c>
      <c r="D1249" s="160" t="s">
        <v>808</v>
      </c>
      <c r="E1249" s="19">
        <v>226500</v>
      </c>
      <c r="F1249" s="299"/>
      <c r="G1249" s="105"/>
      <c r="H1249" s="67"/>
    </row>
    <row r="1250" spans="1:8" ht="15.75">
      <c r="A1250" s="13">
        <f>IF(D1250="","",SUBTOTAL(3,$D$9:D1250))</f>
        <v>1069</v>
      </c>
      <c r="B1250" s="39" t="s">
        <v>1162</v>
      </c>
      <c r="C1250" s="160" t="s">
        <v>1183</v>
      </c>
      <c r="D1250" s="160" t="s">
        <v>808</v>
      </c>
      <c r="E1250" s="19">
        <v>295800</v>
      </c>
      <c r="F1250" s="299"/>
      <c r="G1250" s="105"/>
      <c r="H1250" s="67"/>
    </row>
    <row r="1251" spans="1:8" ht="38.25" customHeight="1">
      <c r="A1251" s="13">
        <f>IF(D1251="","",SUBTOTAL(3,$D$9:D1251))</f>
        <v>1070</v>
      </c>
      <c r="B1251" s="39" t="s">
        <v>947</v>
      </c>
      <c r="C1251" s="7"/>
      <c r="D1251" s="7" t="s">
        <v>404</v>
      </c>
      <c r="E1251" s="19">
        <v>70000</v>
      </c>
      <c r="F1251" s="80" t="s">
        <v>946</v>
      </c>
      <c r="G1251" s="67"/>
      <c r="H1251" s="67"/>
    </row>
    <row r="1252" spans="1:8" ht="15.75">
      <c r="A1252" s="13">
        <f>IF(D1252="","",SUBTOTAL(3,$D$9:D1252))</f>
        <v>1071</v>
      </c>
      <c r="B1252" s="39" t="s">
        <v>366</v>
      </c>
      <c r="C1252" s="7"/>
      <c r="D1252" s="7" t="s">
        <v>404</v>
      </c>
      <c r="E1252" s="19">
        <v>100000</v>
      </c>
      <c r="F1252" s="286" t="s">
        <v>1137</v>
      </c>
      <c r="G1252" s="67"/>
      <c r="H1252" s="67"/>
    </row>
    <row r="1253" spans="1:8" ht="15.75">
      <c r="A1253" s="13">
        <f>IF(D1253="","",SUBTOTAL(3,$D$9:D1253))</f>
        <v>1072</v>
      </c>
      <c r="B1253" s="39" t="s">
        <v>783</v>
      </c>
      <c r="C1253" s="7"/>
      <c r="D1253" s="7" t="s">
        <v>404</v>
      </c>
      <c r="E1253" s="19">
        <v>100000</v>
      </c>
      <c r="F1253" s="286"/>
      <c r="G1253" s="67"/>
      <c r="H1253" s="67"/>
    </row>
    <row r="1254" spans="1:8" ht="15.75" customHeight="1">
      <c r="A1254" s="13">
        <f>IF(D1254="","",SUBTOTAL(3,$D$9:D1254))</f>
        <v>1073</v>
      </c>
      <c r="B1254" s="39" t="s">
        <v>367</v>
      </c>
      <c r="C1254" s="7"/>
      <c r="D1254" s="7" t="s">
        <v>404</v>
      </c>
      <c r="E1254" s="19">
        <v>300000</v>
      </c>
      <c r="F1254" s="286" t="s">
        <v>941</v>
      </c>
      <c r="G1254" s="67"/>
      <c r="H1254" s="67"/>
    </row>
    <row r="1255" spans="1:8" ht="15.75">
      <c r="A1255" s="13">
        <f>IF(D1255="","",SUBTOTAL(3,$D$9:D1255))</f>
        <v>1074</v>
      </c>
      <c r="B1255" s="39" t="s">
        <v>368</v>
      </c>
      <c r="C1255" s="7"/>
      <c r="D1255" s="7" t="s">
        <v>404</v>
      </c>
      <c r="E1255" s="19">
        <v>290000</v>
      </c>
      <c r="F1255" s="286"/>
      <c r="G1255" s="67"/>
      <c r="H1255" s="67"/>
    </row>
    <row r="1256" spans="1:8" ht="15.75">
      <c r="A1256" s="13">
        <f>IF(D1256="","",SUBTOTAL(3,$D$9:D1256))</f>
        <v>1075</v>
      </c>
      <c r="B1256" s="39" t="s">
        <v>369</v>
      </c>
      <c r="C1256" s="7"/>
      <c r="D1256" s="7" t="s">
        <v>404</v>
      </c>
      <c r="E1256" s="19">
        <v>240000</v>
      </c>
      <c r="F1256" s="286"/>
      <c r="G1256" s="67"/>
      <c r="H1256" s="67"/>
    </row>
    <row r="1257" spans="1:8" ht="15.75">
      <c r="A1257" s="13">
        <f>IF(D1257="","",SUBTOTAL(3,$D$9:D1257))</f>
        <v>1076</v>
      </c>
      <c r="B1257" s="39" t="s">
        <v>785</v>
      </c>
      <c r="C1257" s="7"/>
      <c r="D1257" s="7" t="s">
        <v>404</v>
      </c>
      <c r="E1257" s="19">
        <v>220000</v>
      </c>
      <c r="F1257" s="286"/>
      <c r="G1257" s="67"/>
      <c r="H1257" s="67"/>
    </row>
    <row r="1258" spans="1:8" ht="15.75">
      <c r="A1258" s="13">
        <f>IF(D1258="","",SUBTOTAL(3,$D$9:D1258))</f>
        <v>1077</v>
      </c>
      <c r="B1258" s="39" t="s">
        <v>784</v>
      </c>
      <c r="C1258" s="7"/>
      <c r="D1258" s="7" t="s">
        <v>404</v>
      </c>
      <c r="E1258" s="19">
        <v>200000</v>
      </c>
      <c r="F1258" s="286"/>
      <c r="G1258" s="67"/>
      <c r="H1258" s="67"/>
    </row>
    <row r="1259" spans="1:8" ht="15.75">
      <c r="A1259" s="13">
        <f>IF(D1259="","",SUBTOTAL(3,$D$9:D1259))</f>
        <v>1078</v>
      </c>
      <c r="B1259" s="39" t="s">
        <v>248</v>
      </c>
      <c r="C1259" s="7"/>
      <c r="D1259" s="7" t="s">
        <v>404</v>
      </c>
      <c r="E1259" s="19">
        <v>200000</v>
      </c>
      <c r="F1259" s="286"/>
      <c r="G1259" s="67"/>
      <c r="H1259" s="67"/>
    </row>
    <row r="1260" spans="1:8" ht="15.75">
      <c r="A1260" s="13">
        <f>IF(D1260="","",SUBTOTAL(3,$D$9:D1260))</f>
        <v>1079</v>
      </c>
      <c r="B1260" s="39" t="s">
        <v>75</v>
      </c>
      <c r="C1260" s="7"/>
      <c r="D1260" s="7" t="s">
        <v>404</v>
      </c>
      <c r="E1260" s="19">
        <v>200000</v>
      </c>
      <c r="F1260" s="286"/>
      <c r="G1260" s="67"/>
      <c r="H1260" s="67"/>
    </row>
    <row r="1261" spans="1:8" ht="15.75">
      <c r="A1261" s="13">
        <f>IF(D1261="","",SUBTOTAL(3,$D$9:D1261))</f>
        <v>1080</v>
      </c>
      <c r="B1261" s="39" t="s">
        <v>76</v>
      </c>
      <c r="C1261" s="7"/>
      <c r="D1261" s="7" t="s">
        <v>404</v>
      </c>
      <c r="E1261" s="19">
        <v>120000</v>
      </c>
      <c r="F1261" s="286"/>
      <c r="G1261" s="67"/>
      <c r="H1261" s="67"/>
    </row>
    <row r="1262" spans="1:8" ht="15.75">
      <c r="A1262" s="13">
        <f>IF(D1262="","",SUBTOTAL(3,$D$9:D1262))</f>
        <v>1081</v>
      </c>
      <c r="B1262" s="39" t="s">
        <v>367</v>
      </c>
      <c r="C1262" s="7"/>
      <c r="D1262" s="7" t="s">
        <v>404</v>
      </c>
      <c r="E1262" s="19">
        <v>290000</v>
      </c>
      <c r="F1262" s="286" t="s">
        <v>942</v>
      </c>
      <c r="G1262" s="67"/>
      <c r="H1262" s="67"/>
    </row>
    <row r="1263" spans="1:8" ht="15.75">
      <c r="A1263" s="13">
        <f>IF(D1263="","",SUBTOTAL(3,$D$9:D1263))</f>
        <v>1082</v>
      </c>
      <c r="B1263" s="39" t="s">
        <v>368</v>
      </c>
      <c r="C1263" s="7"/>
      <c r="D1263" s="7" t="s">
        <v>404</v>
      </c>
      <c r="E1263" s="19">
        <v>280000</v>
      </c>
      <c r="F1263" s="286"/>
      <c r="G1263" s="67"/>
      <c r="H1263" s="67"/>
    </row>
    <row r="1264" spans="1:8" ht="15.75">
      <c r="A1264" s="13">
        <f>IF(D1264="","",SUBTOTAL(3,$D$9:D1264))</f>
        <v>1083</v>
      </c>
      <c r="B1264" s="39" t="s">
        <v>369</v>
      </c>
      <c r="C1264" s="7"/>
      <c r="D1264" s="7" t="s">
        <v>404</v>
      </c>
      <c r="E1264" s="19">
        <v>250000</v>
      </c>
      <c r="F1264" s="286"/>
      <c r="G1264" s="67"/>
      <c r="H1264" s="67"/>
    </row>
    <row r="1265" spans="1:8" ht="15.75">
      <c r="A1265" s="13">
        <f>IF(D1265="","",SUBTOTAL(3,$D$9:D1265))</f>
        <v>1084</v>
      </c>
      <c r="B1265" s="39" t="s">
        <v>75</v>
      </c>
      <c r="C1265" s="7"/>
      <c r="D1265" s="7" t="s">
        <v>404</v>
      </c>
      <c r="E1265" s="19">
        <v>250000</v>
      </c>
      <c r="F1265" s="286"/>
      <c r="G1265" s="67"/>
      <c r="H1265" s="67"/>
    </row>
    <row r="1266" spans="1:8" s="84" customFormat="1" ht="15.75" customHeight="1">
      <c r="A1266" s="13">
        <f>IF(D1266="","",SUBTOTAL(3,$D$9:D1266))</f>
        <v>1085</v>
      </c>
      <c r="B1266" s="39" t="s">
        <v>784</v>
      </c>
      <c r="C1266" s="7"/>
      <c r="D1266" s="7" t="s">
        <v>404</v>
      </c>
      <c r="E1266" s="19">
        <v>190000</v>
      </c>
      <c r="F1266" s="286"/>
      <c r="G1266" s="67"/>
      <c r="H1266" s="67"/>
    </row>
    <row r="1267" spans="1:8" s="84" customFormat="1" ht="15.75" customHeight="1">
      <c r="A1267" s="13">
        <f>IF(D1267="","",SUBTOTAL(3,$D$9:D1267))</f>
        <v>1086</v>
      </c>
      <c r="B1267" s="39" t="s">
        <v>785</v>
      </c>
      <c r="C1267" s="7"/>
      <c r="D1267" s="7" t="s">
        <v>404</v>
      </c>
      <c r="E1267" s="19">
        <v>200000</v>
      </c>
      <c r="F1267" s="286"/>
      <c r="G1267" s="67"/>
      <c r="H1267" s="67"/>
    </row>
    <row r="1268" spans="1:8" s="84" customFormat="1" ht="15.75">
      <c r="A1268" s="13">
        <f>IF(D1268="","",SUBTOTAL(3,$D$9:D1268))</f>
        <v>1087</v>
      </c>
      <c r="B1268" s="39" t="s">
        <v>248</v>
      </c>
      <c r="C1268" s="7"/>
      <c r="D1268" s="7" t="s">
        <v>404</v>
      </c>
      <c r="E1268" s="19">
        <v>190000</v>
      </c>
      <c r="F1268" s="286"/>
      <c r="G1268" s="67"/>
      <c r="H1268" s="67"/>
    </row>
    <row r="1269" spans="1:11" ht="15.75">
      <c r="A1269" s="81" t="s">
        <v>305</v>
      </c>
      <c r="B1269" s="112" t="s">
        <v>356</v>
      </c>
      <c r="C1269" s="108"/>
      <c r="D1269" s="108"/>
      <c r="E1269" s="110"/>
      <c r="F1269" s="178"/>
      <c r="G1269" s="67"/>
      <c r="K1269" s="148"/>
    </row>
    <row r="1270" spans="1:10" ht="15.75">
      <c r="A1270" s="13">
        <f>IF(D1270="","",SUBTOTAL(3,$D$9:D1270))</f>
        <v>1088</v>
      </c>
      <c r="B1270" s="9" t="s">
        <v>877</v>
      </c>
      <c r="C1270" s="6" t="s">
        <v>1135</v>
      </c>
      <c r="D1270" s="7" t="s">
        <v>403</v>
      </c>
      <c r="E1270" s="19">
        <v>1350</v>
      </c>
      <c r="F1270" s="286" t="s">
        <v>933</v>
      </c>
      <c r="G1270" s="67"/>
      <c r="H1270" s="184"/>
      <c r="J1270" s="67"/>
    </row>
    <row r="1271" spans="1:10" ht="15.75">
      <c r="A1271" s="13">
        <f>IF(D1271="","",SUBTOTAL(3,$D$9:D1271))</f>
        <v>1089</v>
      </c>
      <c r="B1271" s="9" t="s">
        <v>877</v>
      </c>
      <c r="C1271" s="6" t="s">
        <v>1185</v>
      </c>
      <c r="D1271" s="7" t="s">
        <v>403</v>
      </c>
      <c r="E1271" s="19">
        <v>1420</v>
      </c>
      <c r="F1271" s="286"/>
      <c r="G1271" s="67"/>
      <c r="H1271" s="184"/>
      <c r="J1271" s="67"/>
    </row>
    <row r="1272" spans="1:8" ht="15.75">
      <c r="A1272" s="13">
        <f>IF(D1272="","",SUBTOTAL(3,$D$9:D1272))</f>
        <v>1090</v>
      </c>
      <c r="B1272" s="39" t="s">
        <v>25</v>
      </c>
      <c r="C1272" s="7" t="s">
        <v>1185</v>
      </c>
      <c r="D1272" s="7" t="s">
        <v>403</v>
      </c>
      <c r="E1272" s="19">
        <v>1400</v>
      </c>
      <c r="F1272" s="286"/>
      <c r="G1272" s="67"/>
      <c r="H1272" s="67"/>
    </row>
    <row r="1273" spans="1:8" ht="15.75">
      <c r="A1273" s="13">
        <f>IF(D1273="","",SUBTOTAL(3,$D$9:D1273))</f>
        <v>1091</v>
      </c>
      <c r="B1273" s="39" t="s">
        <v>25</v>
      </c>
      <c r="C1273" s="6" t="s">
        <v>1135</v>
      </c>
      <c r="D1273" s="7" t="s">
        <v>403</v>
      </c>
      <c r="E1273" s="19">
        <v>1370</v>
      </c>
      <c r="F1273" s="286"/>
      <c r="G1273" s="67"/>
      <c r="H1273" s="67"/>
    </row>
    <row r="1274" spans="1:8" ht="15.75">
      <c r="A1274" s="13">
        <f>IF(D1274="","",SUBTOTAL(3,$D$9:D1274))</f>
        <v>1092</v>
      </c>
      <c r="B1274" s="39" t="s">
        <v>878</v>
      </c>
      <c r="C1274" s="295" t="s">
        <v>880</v>
      </c>
      <c r="D1274" s="7" t="s">
        <v>403</v>
      </c>
      <c r="E1274" s="19">
        <v>13000</v>
      </c>
      <c r="F1274" s="286" t="s">
        <v>933</v>
      </c>
      <c r="G1274" s="67"/>
      <c r="H1274" s="67"/>
    </row>
    <row r="1275" spans="1:8" ht="15.75">
      <c r="A1275" s="13">
        <f>IF(D1275="","",SUBTOTAL(3,$D$9:D1275))</f>
        <v>1093</v>
      </c>
      <c r="B1275" s="39" t="s">
        <v>879</v>
      </c>
      <c r="C1275" s="295"/>
      <c r="D1275" s="7" t="s">
        <v>403</v>
      </c>
      <c r="E1275" s="19">
        <v>13000</v>
      </c>
      <c r="F1275" s="286"/>
      <c r="G1275" s="67"/>
      <c r="H1275" s="67"/>
    </row>
    <row r="1276" spans="1:8" ht="15.75">
      <c r="A1276" s="13">
        <f>IF(D1276="","",SUBTOTAL(3,$D$9:D1276))</f>
        <v>1094</v>
      </c>
      <c r="B1276" s="39" t="s">
        <v>576</v>
      </c>
      <c r="C1276" s="295"/>
      <c r="D1276" s="7" t="s">
        <v>403</v>
      </c>
      <c r="E1276" s="19">
        <v>12800</v>
      </c>
      <c r="F1276" s="286"/>
      <c r="G1276" s="67"/>
      <c r="H1276" s="67"/>
    </row>
    <row r="1277" spans="1:8" s="93" customFormat="1" ht="15.75">
      <c r="A1277" s="13">
        <f>IF(D1277="","",SUBTOTAL(3,$D$9:D1277))</f>
        <v>1095</v>
      </c>
      <c r="B1277" s="39" t="s">
        <v>577</v>
      </c>
      <c r="C1277" s="295"/>
      <c r="D1277" s="7" t="s">
        <v>403</v>
      </c>
      <c r="E1277" s="19">
        <v>12800</v>
      </c>
      <c r="F1277" s="286"/>
      <c r="G1277" s="94"/>
      <c r="H1277" s="67"/>
    </row>
    <row r="1278" spans="1:8" ht="15.75">
      <c r="A1278" s="13">
        <f>IF(D1278="","",SUBTOTAL(3,$D$9:D1278))</f>
        <v>1096</v>
      </c>
      <c r="B1278" s="39" t="s">
        <v>1175</v>
      </c>
      <c r="C1278" s="7" t="s">
        <v>1035</v>
      </c>
      <c r="D1278" s="7" t="s">
        <v>406</v>
      </c>
      <c r="E1278" s="19">
        <v>1600</v>
      </c>
      <c r="F1278" s="286" t="s">
        <v>885</v>
      </c>
      <c r="G1278" s="65"/>
      <c r="H1278" s="67"/>
    </row>
    <row r="1279" spans="1:8" ht="15.75">
      <c r="A1279" s="13">
        <f>IF(D1279="","",SUBTOTAL(3,$D$9:D1279))</f>
        <v>1097</v>
      </c>
      <c r="B1279" s="39" t="s">
        <v>1176</v>
      </c>
      <c r="C1279" s="7" t="s">
        <v>1034</v>
      </c>
      <c r="D1279" s="7" t="s">
        <v>406</v>
      </c>
      <c r="E1279" s="19">
        <v>1800</v>
      </c>
      <c r="F1279" s="286"/>
      <c r="G1279" s="65"/>
      <c r="H1279" s="67"/>
    </row>
    <row r="1280" spans="1:8" ht="15.75">
      <c r="A1280" s="13">
        <f>IF(D1280="","",SUBTOTAL(3,$D$9:D1280))</f>
        <v>1098</v>
      </c>
      <c r="B1280" s="39" t="s">
        <v>881</v>
      </c>
      <c r="C1280" s="7" t="s">
        <v>1037</v>
      </c>
      <c r="D1280" s="7" t="s">
        <v>406</v>
      </c>
      <c r="E1280" s="19">
        <v>2000</v>
      </c>
      <c r="F1280" s="286"/>
      <c r="G1280" s="65"/>
      <c r="H1280" s="67"/>
    </row>
    <row r="1281" spans="1:8" ht="15.75">
      <c r="A1281" s="13">
        <f>IF(D1281="","",SUBTOTAL(3,$D$9:D1281))</f>
        <v>1099</v>
      </c>
      <c r="B1281" s="39" t="s">
        <v>882</v>
      </c>
      <c r="C1281" s="7" t="s">
        <v>1038</v>
      </c>
      <c r="D1281" s="7" t="s">
        <v>406</v>
      </c>
      <c r="E1281" s="19">
        <v>1300</v>
      </c>
      <c r="F1281" s="286"/>
      <c r="G1281" s="65"/>
      <c r="H1281" s="67"/>
    </row>
    <row r="1282" spans="1:8" ht="15.75">
      <c r="A1282" s="13">
        <f>IF(D1282="","",SUBTOTAL(3,$D$9:D1282))</f>
        <v>1100</v>
      </c>
      <c r="B1282" s="39" t="s">
        <v>883</v>
      </c>
      <c r="C1282" s="7" t="s">
        <v>1039</v>
      </c>
      <c r="D1282" s="7" t="s">
        <v>406</v>
      </c>
      <c r="E1282" s="19">
        <v>2450</v>
      </c>
      <c r="F1282" s="286"/>
      <c r="G1282" s="65"/>
      <c r="H1282" s="67"/>
    </row>
    <row r="1283" spans="1:8" ht="15.75">
      <c r="A1283" s="13">
        <f>IF(D1283="","",SUBTOTAL(3,$D$9:D1283))</f>
        <v>1101</v>
      </c>
      <c r="B1283" s="39" t="s">
        <v>884</v>
      </c>
      <c r="C1283" s="7" t="s">
        <v>1040</v>
      </c>
      <c r="D1283" s="7" t="s">
        <v>406</v>
      </c>
      <c r="E1283" s="19">
        <v>1500</v>
      </c>
      <c r="F1283" s="286"/>
      <c r="G1283" s="65"/>
      <c r="H1283" s="67"/>
    </row>
    <row r="1284" spans="1:8" s="84" customFormat="1" ht="33.75">
      <c r="A1284" s="13">
        <f>IF(D1284="","",SUBTOTAL(3,$D$9:D1284))</f>
        <v>1102</v>
      </c>
      <c r="B1284" s="39" t="s">
        <v>890</v>
      </c>
      <c r="C1284" s="7"/>
      <c r="D1284" s="7" t="s">
        <v>404</v>
      </c>
      <c r="E1284" s="19">
        <v>70000</v>
      </c>
      <c r="F1284" s="33" t="s">
        <v>1190</v>
      </c>
      <c r="G1284" s="67"/>
      <c r="H1284" s="67"/>
    </row>
    <row r="1285" spans="1:8" ht="15.75">
      <c r="A1285" s="13">
        <f>IF(D1285="","",SUBTOTAL(3,$D$9:D1285))</f>
        <v>1103</v>
      </c>
      <c r="B1285" s="39" t="s">
        <v>367</v>
      </c>
      <c r="C1285" s="7"/>
      <c r="D1285" s="7" t="s">
        <v>404</v>
      </c>
      <c r="E1285" s="19">
        <v>280000</v>
      </c>
      <c r="F1285" s="33" t="s">
        <v>1140</v>
      </c>
      <c r="G1285" s="65"/>
      <c r="H1285" s="67"/>
    </row>
    <row r="1286" spans="1:8" ht="13.5" customHeight="1">
      <c r="A1286" s="13">
        <f>IF(D1286="","",SUBTOTAL(3,$D$9:D1286))</f>
        <v>1104</v>
      </c>
      <c r="B1286" s="39" t="s">
        <v>886</v>
      </c>
      <c r="C1286" s="7" t="s">
        <v>874</v>
      </c>
      <c r="D1286" s="7" t="s">
        <v>772</v>
      </c>
      <c r="E1286" s="19">
        <v>3700</v>
      </c>
      <c r="F1286" s="33" t="s">
        <v>887</v>
      </c>
      <c r="G1286" s="65"/>
      <c r="H1286" s="67"/>
    </row>
    <row r="1287" spans="1:8" ht="15.75">
      <c r="A1287" s="13">
        <f>IF(D1287="","",SUBTOTAL(3,$D$9:D1287))</f>
        <v>1105</v>
      </c>
      <c r="B1287" s="39" t="s">
        <v>935</v>
      </c>
      <c r="C1287" s="7" t="s">
        <v>936</v>
      </c>
      <c r="D1287" s="7" t="s">
        <v>606</v>
      </c>
      <c r="E1287" s="19">
        <v>37000</v>
      </c>
      <c r="F1287" s="286" t="s">
        <v>934</v>
      </c>
      <c r="G1287" s="65"/>
      <c r="H1287" s="67"/>
    </row>
    <row r="1288" spans="1:8" ht="15.75">
      <c r="A1288" s="13">
        <f>IF(D1288="","",SUBTOTAL(3,$D$9:D1288))</f>
        <v>1106</v>
      </c>
      <c r="B1288" s="39" t="s">
        <v>935</v>
      </c>
      <c r="C1288" s="7" t="s">
        <v>937</v>
      </c>
      <c r="D1288" s="7" t="s">
        <v>606</v>
      </c>
      <c r="E1288" s="19">
        <v>42000</v>
      </c>
      <c r="F1288" s="286"/>
      <c r="G1288" s="65"/>
      <c r="H1288" s="67"/>
    </row>
    <row r="1289" spans="1:8" ht="15.75">
      <c r="A1289" s="13">
        <f>IF(D1289="","",SUBTOTAL(3,$D$9:D1289))</f>
        <v>1107</v>
      </c>
      <c r="B1289" s="39" t="s">
        <v>935</v>
      </c>
      <c r="C1289" s="7" t="s">
        <v>938</v>
      </c>
      <c r="D1289" s="7" t="s">
        <v>606</v>
      </c>
      <c r="E1289" s="19">
        <v>48000</v>
      </c>
      <c r="F1289" s="286"/>
      <c r="G1289" s="65"/>
      <c r="H1289" s="67"/>
    </row>
    <row r="1290" spans="1:11" ht="15.75">
      <c r="A1290" s="81" t="s">
        <v>301</v>
      </c>
      <c r="B1290" s="112" t="s">
        <v>310</v>
      </c>
      <c r="C1290" s="114"/>
      <c r="D1290" s="114"/>
      <c r="E1290" s="110"/>
      <c r="F1290" s="136"/>
      <c r="G1290" s="65"/>
      <c r="K1290" s="148"/>
    </row>
    <row r="1291" spans="1:10" ht="15.75">
      <c r="A1291" s="13">
        <f>IF(D1291="","",SUBTOTAL(3,$D$9:D1291))</f>
        <v>1108</v>
      </c>
      <c r="B1291" s="9" t="s">
        <v>877</v>
      </c>
      <c r="C1291" s="6" t="s">
        <v>1135</v>
      </c>
      <c r="D1291" s="7" t="s">
        <v>403</v>
      </c>
      <c r="E1291" s="19">
        <v>1420</v>
      </c>
      <c r="F1291" s="298" t="s">
        <v>914</v>
      </c>
      <c r="G1291" s="65"/>
      <c r="H1291" s="184"/>
      <c r="J1291" s="67"/>
    </row>
    <row r="1292" spans="1:10" ht="15.75">
      <c r="A1292" s="13">
        <f>IF(D1292="","",SUBTOTAL(3,$D$9:D1292))</f>
        <v>1109</v>
      </c>
      <c r="B1292" s="9" t="s">
        <v>877</v>
      </c>
      <c r="C1292" s="7" t="s">
        <v>1185</v>
      </c>
      <c r="D1292" s="7" t="s">
        <v>403</v>
      </c>
      <c r="E1292" s="19">
        <v>1490</v>
      </c>
      <c r="F1292" s="298"/>
      <c r="G1292" s="65"/>
      <c r="H1292" s="184"/>
      <c r="J1292" s="67"/>
    </row>
    <row r="1293" spans="1:8" ht="15.75" customHeight="1">
      <c r="A1293" s="13">
        <f>IF(D1293="","",SUBTOTAL(3,$D$9:D1293))</f>
        <v>1110</v>
      </c>
      <c r="B1293" s="9" t="s">
        <v>1414</v>
      </c>
      <c r="C1293" s="6" t="s">
        <v>1135</v>
      </c>
      <c r="D1293" s="7" t="s">
        <v>403</v>
      </c>
      <c r="E1293" s="19">
        <v>1400</v>
      </c>
      <c r="F1293" s="298"/>
      <c r="G1293" s="65"/>
      <c r="H1293" s="67"/>
    </row>
    <row r="1294" spans="1:8" ht="15.75">
      <c r="A1294" s="13">
        <f>IF(D1294="","",SUBTOTAL(3,$D$9:D1294))</f>
        <v>1111</v>
      </c>
      <c r="B1294" s="9" t="s">
        <v>1414</v>
      </c>
      <c r="C1294" s="7" t="s">
        <v>1185</v>
      </c>
      <c r="D1294" s="7" t="s">
        <v>403</v>
      </c>
      <c r="E1294" s="19">
        <v>1450</v>
      </c>
      <c r="F1294" s="298"/>
      <c r="G1294" s="65"/>
      <c r="H1294" s="67"/>
    </row>
    <row r="1295" spans="1:8" ht="15.75">
      <c r="A1295" s="13">
        <f>IF(D1295="","",SUBTOTAL(3,$D$9:D1295))</f>
        <v>1112</v>
      </c>
      <c r="B1295" s="39" t="s">
        <v>232</v>
      </c>
      <c r="C1295" s="7" t="s">
        <v>1034</v>
      </c>
      <c r="D1295" s="7" t="s">
        <v>406</v>
      </c>
      <c r="E1295" s="19">
        <v>1980</v>
      </c>
      <c r="F1295" s="286" t="s">
        <v>770</v>
      </c>
      <c r="G1295" s="65"/>
      <c r="H1295" s="67"/>
    </row>
    <row r="1296" spans="1:8" ht="15.75">
      <c r="A1296" s="13">
        <f>IF(D1296="","",SUBTOTAL(3,$D$9:D1296))</f>
        <v>1113</v>
      </c>
      <c r="B1296" s="39" t="s">
        <v>233</v>
      </c>
      <c r="C1296" s="7" t="s">
        <v>1035</v>
      </c>
      <c r="D1296" s="7" t="s">
        <v>406</v>
      </c>
      <c r="E1296" s="19">
        <v>1760</v>
      </c>
      <c r="F1296" s="286"/>
      <c r="G1296" s="65"/>
      <c r="H1296" s="67"/>
    </row>
    <row r="1297" spans="1:8" s="93" customFormat="1" ht="41.25" customHeight="1">
      <c r="A1297" s="13">
        <f>IF(D1297="","",SUBTOTAL(3,$D$9:D1297))</f>
        <v>1114</v>
      </c>
      <c r="B1297" s="39" t="s">
        <v>769</v>
      </c>
      <c r="C1297" s="7" t="s">
        <v>1051</v>
      </c>
      <c r="D1297" s="7" t="s">
        <v>406</v>
      </c>
      <c r="E1297" s="19">
        <v>2565</v>
      </c>
      <c r="F1297" s="35" t="s">
        <v>1138</v>
      </c>
      <c r="G1297" s="94"/>
      <c r="H1297" s="67"/>
    </row>
    <row r="1298" spans="1:8" ht="15.75" customHeight="1">
      <c r="A1298" s="13">
        <f>IF(D1298="","",SUBTOTAL(3,$D$9:D1298))</f>
        <v>1115</v>
      </c>
      <c r="B1298" s="39" t="s">
        <v>458</v>
      </c>
      <c r="C1298" s="7" t="s">
        <v>1035</v>
      </c>
      <c r="D1298" s="7" t="s">
        <v>406</v>
      </c>
      <c r="E1298" s="19">
        <v>1560</v>
      </c>
      <c r="F1298" s="286" t="s">
        <v>1141</v>
      </c>
      <c r="G1298" s="65"/>
      <c r="H1298" s="67"/>
    </row>
    <row r="1299" spans="1:8" s="84" customFormat="1" ht="15.75" customHeight="1">
      <c r="A1299" s="13">
        <f>IF(D1299="","",SUBTOTAL(3,$D$9:D1299))</f>
        <v>1116</v>
      </c>
      <c r="B1299" s="11" t="s">
        <v>357</v>
      </c>
      <c r="C1299" s="7"/>
      <c r="D1299" s="7" t="s">
        <v>404</v>
      </c>
      <c r="E1299" s="19">
        <v>90000</v>
      </c>
      <c r="F1299" s="286"/>
      <c r="G1299" s="67"/>
      <c r="H1299" s="67"/>
    </row>
    <row r="1300" spans="1:8" s="84" customFormat="1" ht="15.75">
      <c r="A1300" s="13">
        <f>IF(D1300="","",SUBTOTAL(3,$D$9:D1300))</f>
        <v>1117</v>
      </c>
      <c r="B1300" s="39" t="s">
        <v>771</v>
      </c>
      <c r="C1300" s="7"/>
      <c r="D1300" s="7" t="s">
        <v>404</v>
      </c>
      <c r="E1300" s="19">
        <v>300000</v>
      </c>
      <c r="F1300" s="286"/>
      <c r="G1300" s="67"/>
      <c r="H1300" s="67"/>
    </row>
    <row r="1301" spans="1:8" ht="15.75">
      <c r="A1301" s="13">
        <f>IF(D1301="","",SUBTOTAL(3,$D$9:D1301))</f>
        <v>1118</v>
      </c>
      <c r="B1301" s="39" t="s">
        <v>73</v>
      </c>
      <c r="C1301" s="7"/>
      <c r="D1301" s="7" t="s">
        <v>404</v>
      </c>
      <c r="E1301" s="19">
        <v>290000</v>
      </c>
      <c r="F1301" s="286"/>
      <c r="G1301" s="65"/>
      <c r="H1301" s="67"/>
    </row>
    <row r="1302" spans="1:8" ht="15.75">
      <c r="A1302" s="13">
        <f>IF(D1302="","",SUBTOTAL(3,$D$9:D1302))</f>
        <v>1119</v>
      </c>
      <c r="B1302" s="39" t="s">
        <v>74</v>
      </c>
      <c r="C1302" s="7"/>
      <c r="D1302" s="7" t="s">
        <v>404</v>
      </c>
      <c r="E1302" s="19">
        <v>270000</v>
      </c>
      <c r="F1302" s="286"/>
      <c r="G1302" s="65"/>
      <c r="H1302" s="67"/>
    </row>
    <row r="1303" spans="1:8" ht="15.75">
      <c r="A1303" s="13">
        <f>IF(D1303="","",SUBTOTAL(3,$D$9:D1303))</f>
        <v>1120</v>
      </c>
      <c r="B1303" s="39" t="s">
        <v>75</v>
      </c>
      <c r="C1303" s="7"/>
      <c r="D1303" s="7" t="s">
        <v>404</v>
      </c>
      <c r="E1303" s="19">
        <v>240000</v>
      </c>
      <c r="F1303" s="286"/>
      <c r="G1303" s="65"/>
      <c r="H1303" s="67"/>
    </row>
    <row r="1304" spans="1:11" ht="15.75">
      <c r="A1304" s="13">
        <f>IF(D1304="","",SUBTOTAL(3,$D$9:D1304))</f>
        <v>1121</v>
      </c>
      <c r="B1304" s="39" t="s">
        <v>41</v>
      </c>
      <c r="C1304" s="7"/>
      <c r="D1304" s="7" t="s">
        <v>404</v>
      </c>
      <c r="E1304" s="19">
        <v>220000</v>
      </c>
      <c r="F1304" s="286"/>
      <c r="G1304" s="65"/>
      <c r="K1304" s="148"/>
    </row>
    <row r="1305" spans="1:8" ht="15.75">
      <c r="A1305" s="13">
        <f>IF(D1305="","",SUBTOTAL(3,$D$9:D1305))</f>
        <v>1122</v>
      </c>
      <c r="B1305" s="39" t="s">
        <v>40</v>
      </c>
      <c r="C1305" s="53"/>
      <c r="D1305" s="7" t="s">
        <v>404</v>
      </c>
      <c r="E1305" s="19">
        <v>250000</v>
      </c>
      <c r="F1305" s="286"/>
      <c r="G1305" s="65"/>
      <c r="H1305" s="8"/>
    </row>
    <row r="1306" spans="1:11" ht="15.75">
      <c r="A1306" s="129" t="s">
        <v>302</v>
      </c>
      <c r="B1306" s="126" t="s">
        <v>775</v>
      </c>
      <c r="C1306" s="124"/>
      <c r="D1306" s="130"/>
      <c r="E1306" s="137"/>
      <c r="F1306" s="132"/>
      <c r="H1306" s="8"/>
      <c r="K1306" s="148"/>
    </row>
    <row r="1307" spans="1:8" ht="15.75">
      <c r="A1307" s="13">
        <f>IF(D1307="","",SUBTOTAL(3,$D$9:D1307))</f>
        <v>1123</v>
      </c>
      <c r="B1307" s="56" t="s">
        <v>25</v>
      </c>
      <c r="C1307" s="6" t="s">
        <v>1135</v>
      </c>
      <c r="D1307" s="7" t="s">
        <v>403</v>
      </c>
      <c r="E1307" s="19">
        <v>1400</v>
      </c>
      <c r="F1307" s="298" t="s">
        <v>914</v>
      </c>
      <c r="H1307" s="67"/>
    </row>
    <row r="1308" spans="1:8" ht="15.75">
      <c r="A1308" s="13">
        <f>IF(D1308="","",SUBTOTAL(3,$D$9:D1308))</f>
        <v>1124</v>
      </c>
      <c r="B1308" s="48" t="s">
        <v>25</v>
      </c>
      <c r="C1308" s="7" t="s">
        <v>1185</v>
      </c>
      <c r="D1308" s="7" t="s">
        <v>403</v>
      </c>
      <c r="E1308" s="19">
        <v>1450</v>
      </c>
      <c r="F1308" s="298"/>
      <c r="H1308" s="67"/>
    </row>
    <row r="1309" spans="1:8" ht="15.75">
      <c r="A1309" s="13">
        <f>IF(D1309="","",SUBTOTAL(3,$D$9:D1309))</f>
        <v>1125</v>
      </c>
      <c r="B1309" s="39" t="s">
        <v>485</v>
      </c>
      <c r="C1309" s="6" t="s">
        <v>1135</v>
      </c>
      <c r="D1309" s="7" t="s">
        <v>403</v>
      </c>
      <c r="E1309" s="19">
        <v>1250</v>
      </c>
      <c r="F1309" s="298"/>
      <c r="H1309" s="67"/>
    </row>
    <row r="1310" spans="1:10" ht="13.5" customHeight="1">
      <c r="A1310" s="13">
        <f>IF(D1310="","",SUBTOTAL(3,$D$9:D1310))</f>
        <v>1126</v>
      </c>
      <c r="B1310" s="9" t="s">
        <v>877</v>
      </c>
      <c r="C1310" s="6" t="s">
        <v>1135</v>
      </c>
      <c r="D1310" s="7" t="s">
        <v>403</v>
      </c>
      <c r="E1310" s="19">
        <v>1420</v>
      </c>
      <c r="F1310" s="298"/>
      <c r="H1310" s="184"/>
      <c r="J1310" s="67"/>
    </row>
    <row r="1311" spans="1:10" ht="15.75">
      <c r="A1311" s="13">
        <f>IF(D1311="","",SUBTOTAL(3,$D$9:D1311))</f>
        <v>1127</v>
      </c>
      <c r="B1311" s="9" t="s">
        <v>877</v>
      </c>
      <c r="C1311" s="7" t="s">
        <v>1185</v>
      </c>
      <c r="D1311" s="7" t="s">
        <v>403</v>
      </c>
      <c r="E1311" s="19">
        <v>1490</v>
      </c>
      <c r="F1311" s="298"/>
      <c r="H1311" s="184"/>
      <c r="J1311" s="67"/>
    </row>
    <row r="1312" spans="1:8" ht="15.75">
      <c r="A1312" s="13">
        <f>IF(D1312="","",SUBTOTAL(3,$D$9:D1312))</f>
        <v>1128</v>
      </c>
      <c r="B1312" s="9" t="s">
        <v>1414</v>
      </c>
      <c r="C1312" s="6" t="s">
        <v>1135</v>
      </c>
      <c r="D1312" s="7" t="s">
        <v>403</v>
      </c>
      <c r="E1312" s="19">
        <v>1480</v>
      </c>
      <c r="F1312" s="298"/>
      <c r="H1312" s="67"/>
    </row>
    <row r="1313" spans="1:8" ht="15.75">
      <c r="A1313" s="13">
        <f>IF(D1313="","",SUBTOTAL(3,$D$9:D1313))</f>
        <v>1129</v>
      </c>
      <c r="B1313" s="9" t="s">
        <v>1414</v>
      </c>
      <c r="C1313" s="7" t="s">
        <v>1185</v>
      </c>
      <c r="D1313" s="7" t="s">
        <v>403</v>
      </c>
      <c r="E1313" s="19">
        <v>1540</v>
      </c>
      <c r="F1313" s="298"/>
      <c r="H1313" s="67"/>
    </row>
    <row r="1314" spans="1:8" ht="15.75">
      <c r="A1314" s="13">
        <f>IF(D1314="","",SUBTOTAL(3,$D$9:D1314))</f>
        <v>1130</v>
      </c>
      <c r="B1314" s="39" t="s">
        <v>657</v>
      </c>
      <c r="C1314" s="7" t="s">
        <v>777</v>
      </c>
      <c r="D1314" s="7" t="s">
        <v>404</v>
      </c>
      <c r="E1314" s="19">
        <v>80000</v>
      </c>
      <c r="F1314" s="286" t="s">
        <v>1139</v>
      </c>
      <c r="H1314" s="67"/>
    </row>
    <row r="1315" spans="1:8" ht="15.75">
      <c r="A1315" s="13">
        <f>IF(D1315="","",SUBTOTAL(3,$D$9:D1315))</f>
        <v>1131</v>
      </c>
      <c r="B1315" s="39" t="s">
        <v>1374</v>
      </c>
      <c r="C1315" s="7"/>
      <c r="D1315" s="7" t="s">
        <v>404</v>
      </c>
      <c r="E1315" s="19">
        <v>230000</v>
      </c>
      <c r="F1315" s="286"/>
      <c r="H1315" s="67"/>
    </row>
    <row r="1316" spans="1:8" ht="15.75">
      <c r="A1316" s="13">
        <f>IF(D1316="","",SUBTOTAL(3,$D$9:D1316))</f>
        <v>1132</v>
      </c>
      <c r="B1316" s="39" t="s">
        <v>1375</v>
      </c>
      <c r="C1316" s="7"/>
      <c r="D1316" s="7" t="s">
        <v>404</v>
      </c>
      <c r="E1316" s="19">
        <v>220000</v>
      </c>
      <c r="F1316" s="286"/>
      <c r="H1316" s="67"/>
    </row>
    <row r="1317" spans="1:8" ht="15.75">
      <c r="A1317" s="13">
        <f>IF(D1317="","",SUBTOTAL(3,$D$9:D1317))</f>
        <v>1133</v>
      </c>
      <c r="B1317" s="39" t="s">
        <v>367</v>
      </c>
      <c r="C1317" s="7" t="s">
        <v>777</v>
      </c>
      <c r="D1317" s="7" t="s">
        <v>404</v>
      </c>
      <c r="E1317" s="19">
        <v>325000</v>
      </c>
      <c r="F1317" s="286"/>
      <c r="H1317" s="67"/>
    </row>
    <row r="1318" spans="1:8" ht="15.75">
      <c r="A1318" s="13">
        <f>IF(D1318="","",SUBTOTAL(3,$D$9:D1318))</f>
        <v>1134</v>
      </c>
      <c r="B1318" s="39" t="s">
        <v>368</v>
      </c>
      <c r="C1318" s="7" t="s">
        <v>777</v>
      </c>
      <c r="D1318" s="7" t="s">
        <v>404</v>
      </c>
      <c r="E1318" s="19">
        <v>315000</v>
      </c>
      <c r="F1318" s="286"/>
      <c r="H1318" s="67"/>
    </row>
    <row r="1319" spans="1:8" ht="15.75">
      <c r="A1319" s="13">
        <f>IF(D1319="","",SUBTOTAL(3,$D$9:D1319))</f>
        <v>1135</v>
      </c>
      <c r="B1319" s="11" t="s">
        <v>778</v>
      </c>
      <c r="C1319" s="7" t="s">
        <v>888</v>
      </c>
      <c r="D1319" s="7" t="s">
        <v>406</v>
      </c>
      <c r="E1319" s="19">
        <v>3550</v>
      </c>
      <c r="F1319" s="286" t="s">
        <v>776</v>
      </c>
      <c r="H1319" s="67"/>
    </row>
    <row r="1320" spans="1:8" ht="15.75">
      <c r="A1320" s="13">
        <f>IF(D1320="","",SUBTOTAL(3,$D$9:D1320))</f>
        <v>1136</v>
      </c>
      <c r="B1320" s="11" t="s">
        <v>779</v>
      </c>
      <c r="C1320" s="7" t="s">
        <v>874</v>
      </c>
      <c r="D1320" s="7" t="s">
        <v>406</v>
      </c>
      <c r="E1320" s="19">
        <v>4100</v>
      </c>
      <c r="F1320" s="286"/>
      <c r="H1320" s="67"/>
    </row>
    <row r="1321" spans="1:11" ht="15.75">
      <c r="A1321" s="13">
        <f>IF(D1321="","",SUBTOTAL(3,$D$9:D1321))</f>
        <v>1137</v>
      </c>
      <c r="B1321" s="39" t="s">
        <v>1173</v>
      </c>
      <c r="C1321" s="7" t="s">
        <v>780</v>
      </c>
      <c r="D1321" s="7" t="s">
        <v>406</v>
      </c>
      <c r="E1321" s="19">
        <v>1950</v>
      </c>
      <c r="F1321" s="286"/>
      <c r="K1321" s="148"/>
    </row>
    <row r="1322" spans="1:8" ht="15.75">
      <c r="A1322" s="13">
        <f>IF(D1322="","",SUBTOTAL(3,$D$9:D1322))</f>
        <v>1138</v>
      </c>
      <c r="B1322" s="39" t="s">
        <v>1174</v>
      </c>
      <c r="C1322" s="7" t="s">
        <v>780</v>
      </c>
      <c r="D1322" s="7" t="s">
        <v>406</v>
      </c>
      <c r="E1322" s="19">
        <v>2550</v>
      </c>
      <c r="F1322" s="286"/>
      <c r="H1322" s="67"/>
    </row>
    <row r="1323" spans="1:11" ht="15.75">
      <c r="A1323" s="129" t="s">
        <v>127</v>
      </c>
      <c r="B1323" s="126" t="s">
        <v>863</v>
      </c>
      <c r="C1323" s="124"/>
      <c r="D1323" s="130"/>
      <c r="E1323" s="137"/>
      <c r="F1323" s="132"/>
      <c r="H1323" s="67"/>
      <c r="K1323" s="148"/>
    </row>
    <row r="1324" spans="1:8" ht="15.75">
      <c r="A1324" s="13">
        <f>IF(D1324="","",SUBTOTAL(3,$D$9:D1324))</f>
        <v>1139</v>
      </c>
      <c r="B1324" s="11" t="s">
        <v>80</v>
      </c>
      <c r="C1324" s="7" t="s">
        <v>1135</v>
      </c>
      <c r="D1324" s="7" t="s">
        <v>403</v>
      </c>
      <c r="E1324" s="19">
        <v>1375</v>
      </c>
      <c r="F1324" s="286" t="s">
        <v>871</v>
      </c>
      <c r="H1324" s="67"/>
    </row>
    <row r="1325" spans="1:8" ht="15.75">
      <c r="A1325" s="13">
        <f>IF(D1325="","",SUBTOTAL(3,$D$9:D1325))</f>
        <v>1140</v>
      </c>
      <c r="B1325" s="9" t="s">
        <v>877</v>
      </c>
      <c r="C1325" s="6" t="s">
        <v>1135</v>
      </c>
      <c r="D1325" s="7" t="s">
        <v>403</v>
      </c>
      <c r="E1325" s="19">
        <v>1350</v>
      </c>
      <c r="F1325" s="286"/>
      <c r="H1325" s="67"/>
    </row>
    <row r="1326" spans="1:8" ht="15.75">
      <c r="A1326" s="13">
        <f>IF(D1326="","",SUBTOTAL(3,$D$9:D1326))</f>
        <v>1141</v>
      </c>
      <c r="B1326" s="9" t="s">
        <v>877</v>
      </c>
      <c r="C1326" s="7" t="s">
        <v>1185</v>
      </c>
      <c r="D1326" s="7" t="s">
        <v>403</v>
      </c>
      <c r="E1326" s="19">
        <v>1420</v>
      </c>
      <c r="F1326" s="286"/>
      <c r="H1326" s="67"/>
    </row>
    <row r="1327" spans="1:8" ht="15.75">
      <c r="A1327" s="13">
        <f>IF(D1327="","",SUBTOTAL(3,$D$9:D1327))</f>
        <v>1142</v>
      </c>
      <c r="B1327" s="11" t="s">
        <v>243</v>
      </c>
      <c r="C1327" s="7"/>
      <c r="D1327" s="7" t="s">
        <v>403</v>
      </c>
      <c r="E1327" s="19">
        <v>5000</v>
      </c>
      <c r="F1327" s="286"/>
      <c r="H1327" s="67"/>
    </row>
    <row r="1328" spans="1:8" ht="30">
      <c r="A1328" s="13">
        <f>IF(D1328="","",SUBTOTAL(3,$D$9:D1328))</f>
        <v>1143</v>
      </c>
      <c r="B1328" s="11" t="s">
        <v>1187</v>
      </c>
      <c r="C1328" s="7" t="s">
        <v>1188</v>
      </c>
      <c r="D1328" s="7" t="s">
        <v>404</v>
      </c>
      <c r="E1328" s="19">
        <v>70000</v>
      </c>
      <c r="F1328" s="286"/>
      <c r="H1328" s="67"/>
    </row>
    <row r="1329" spans="1:8" ht="15.75">
      <c r="A1329" s="13">
        <f>IF(D1329="","",SUBTOTAL(3,$D$9:D1329))</f>
        <v>1144</v>
      </c>
      <c r="B1329" s="11" t="s">
        <v>233</v>
      </c>
      <c r="C1329" s="7" t="s">
        <v>1035</v>
      </c>
      <c r="D1329" s="7" t="s">
        <v>406</v>
      </c>
      <c r="E1329" s="19">
        <v>2200</v>
      </c>
      <c r="F1329" s="286"/>
      <c r="H1329" s="67"/>
    </row>
    <row r="1330" spans="1:8" ht="15.75">
      <c r="A1330" s="13">
        <f>IF(D1330="","",SUBTOTAL(3,$D$9:D1330))</f>
        <v>1145</v>
      </c>
      <c r="B1330" s="11" t="s">
        <v>469</v>
      </c>
      <c r="C1330" s="7" t="s">
        <v>1037</v>
      </c>
      <c r="D1330" s="7" t="s">
        <v>406</v>
      </c>
      <c r="E1330" s="19">
        <v>2500</v>
      </c>
      <c r="F1330" s="286"/>
      <c r="H1330" s="67"/>
    </row>
    <row r="1331" spans="1:8" ht="15.75">
      <c r="A1331" s="13">
        <f>IF(D1331="","",SUBTOTAL(3,$D$9:D1331))</f>
        <v>1146</v>
      </c>
      <c r="B1331" s="11" t="s">
        <v>864</v>
      </c>
      <c r="C1331" s="7"/>
      <c r="D1331" s="7" t="s">
        <v>606</v>
      </c>
      <c r="E1331" s="19">
        <v>36000</v>
      </c>
      <c r="F1331" s="286"/>
      <c r="H1331" s="67"/>
    </row>
    <row r="1332" spans="1:8" ht="15.75">
      <c r="A1332" s="13">
        <f>IF(D1332="","",SUBTOTAL(3,$D$9:D1332))</f>
        <v>1147</v>
      </c>
      <c r="B1332" s="11" t="s">
        <v>865</v>
      </c>
      <c r="C1332" s="7"/>
      <c r="D1332" s="7" t="s">
        <v>606</v>
      </c>
      <c r="E1332" s="19">
        <v>42000</v>
      </c>
      <c r="F1332" s="286"/>
      <c r="H1332" s="67"/>
    </row>
    <row r="1333" spans="1:8" ht="15.75">
      <c r="A1333" s="13">
        <f>IF(D1333="","",SUBTOTAL(3,$D$9:D1333))</f>
        <v>1148</v>
      </c>
      <c r="B1333" s="11" t="s">
        <v>866</v>
      </c>
      <c r="C1333" s="7"/>
      <c r="D1333" s="7" t="s">
        <v>606</v>
      </c>
      <c r="E1333" s="19">
        <v>48000</v>
      </c>
      <c r="F1333" s="286"/>
      <c r="H1333" s="67"/>
    </row>
    <row r="1334" spans="1:8" ht="15.75">
      <c r="A1334" s="13">
        <f>IF(D1334="","",SUBTOTAL(3,$D$9:D1334))</f>
        <v>1149</v>
      </c>
      <c r="B1334" s="11" t="s">
        <v>371</v>
      </c>
      <c r="C1334" s="7" t="s">
        <v>1168</v>
      </c>
      <c r="D1334" s="7" t="s">
        <v>403</v>
      </c>
      <c r="E1334" s="19">
        <v>18000</v>
      </c>
      <c r="F1334" s="286"/>
      <c r="H1334" s="67"/>
    </row>
    <row r="1335" spans="1:8" ht="15.75">
      <c r="A1335" s="13">
        <f>IF(D1335="","",SUBTOTAL(3,$D$9:D1335))</f>
        <v>1150</v>
      </c>
      <c r="B1335" s="11" t="s">
        <v>867</v>
      </c>
      <c r="C1335" s="7"/>
      <c r="D1335" s="7" t="s">
        <v>403</v>
      </c>
      <c r="E1335" s="19">
        <v>12500</v>
      </c>
      <c r="F1335" s="286"/>
      <c r="H1335" s="67"/>
    </row>
    <row r="1336" spans="1:8" ht="15.75">
      <c r="A1336" s="13">
        <f>IF(D1336="","",SUBTOTAL(3,$D$9:D1336))</f>
        <v>1151</v>
      </c>
      <c r="B1336" s="11" t="s">
        <v>1164</v>
      </c>
      <c r="C1336" s="7"/>
      <c r="D1336" s="7" t="s">
        <v>604</v>
      </c>
      <c r="E1336" s="19">
        <v>92000</v>
      </c>
      <c r="F1336" s="286"/>
      <c r="H1336" s="67"/>
    </row>
    <row r="1337" spans="1:8" ht="15.75">
      <c r="A1337" s="13">
        <f>IF(D1337="","",SUBTOTAL(3,$D$9:D1337))</f>
        <v>1152</v>
      </c>
      <c r="B1337" s="11" t="s">
        <v>1165</v>
      </c>
      <c r="C1337" s="7"/>
      <c r="D1337" s="7" t="s">
        <v>604</v>
      </c>
      <c r="E1337" s="19">
        <v>140000</v>
      </c>
      <c r="F1337" s="286"/>
      <c r="H1337" s="67"/>
    </row>
    <row r="1338" spans="1:8" ht="14.25" customHeight="1">
      <c r="A1338" s="13">
        <f>IF(D1338="","",SUBTOTAL(3,$D$9:D1338))</f>
        <v>1153</v>
      </c>
      <c r="B1338" s="11" t="s">
        <v>1166</v>
      </c>
      <c r="C1338" s="7"/>
      <c r="D1338" s="7" t="s">
        <v>604</v>
      </c>
      <c r="E1338" s="19">
        <v>190000</v>
      </c>
      <c r="F1338" s="286"/>
      <c r="H1338" s="67"/>
    </row>
    <row r="1339" spans="1:8" ht="15.75">
      <c r="A1339" s="13">
        <f>IF(D1339="","",SUBTOTAL(3,$D$9:D1339))</f>
        <v>1154</v>
      </c>
      <c r="B1339" s="11" t="s">
        <v>1167</v>
      </c>
      <c r="C1339" s="7"/>
      <c r="D1339" s="7" t="s">
        <v>604</v>
      </c>
      <c r="E1339" s="19">
        <v>247000</v>
      </c>
      <c r="F1339" s="286"/>
      <c r="H1339" s="67"/>
    </row>
    <row r="1340" spans="1:8" ht="15.75">
      <c r="A1340" s="13">
        <f>IF(D1340="","",SUBTOTAL(3,$D$9:D1340))</f>
        <v>1155</v>
      </c>
      <c r="B1340" s="11" t="s">
        <v>868</v>
      </c>
      <c r="C1340" s="7"/>
      <c r="D1340" s="7" t="s">
        <v>403</v>
      </c>
      <c r="E1340" s="19">
        <v>40000</v>
      </c>
      <c r="F1340" s="286"/>
      <c r="H1340" s="67"/>
    </row>
    <row r="1341" spans="1:11" ht="15.75">
      <c r="A1341" s="13">
        <f>IF(D1341="","",SUBTOTAL(3,$D$9:D1341))</f>
        <v>1156</v>
      </c>
      <c r="B1341" s="11" t="s">
        <v>869</v>
      </c>
      <c r="C1341" s="7"/>
      <c r="D1341" s="7" t="s">
        <v>8</v>
      </c>
      <c r="E1341" s="19">
        <v>2200000</v>
      </c>
      <c r="F1341" s="286"/>
      <c r="K1341" s="148"/>
    </row>
    <row r="1342" spans="1:8" ht="15.75">
      <c r="A1342" s="13">
        <f>IF(D1342="","",SUBTOTAL(3,$D$9:D1342))</f>
        <v>1157</v>
      </c>
      <c r="B1342" s="11" t="s">
        <v>870</v>
      </c>
      <c r="C1342" s="7"/>
      <c r="D1342" s="7" t="s">
        <v>8</v>
      </c>
      <c r="E1342" s="19">
        <v>2300000</v>
      </c>
      <c r="F1342" s="286"/>
      <c r="H1342" s="67"/>
    </row>
    <row r="1343" spans="1:11" ht="15.75">
      <c r="A1343" s="129" t="s">
        <v>873</v>
      </c>
      <c r="B1343" s="126" t="s">
        <v>1460</v>
      </c>
      <c r="C1343" s="124"/>
      <c r="D1343" s="130"/>
      <c r="E1343" s="137"/>
      <c r="F1343" s="132"/>
      <c r="H1343" s="67"/>
      <c r="K1343" s="148"/>
    </row>
    <row r="1344" spans="1:8" ht="15.75">
      <c r="A1344" s="13">
        <f>IF(D1344="","",SUBTOTAL(3,$D$9:D1344))</f>
        <v>1158</v>
      </c>
      <c r="B1344" s="56" t="s">
        <v>25</v>
      </c>
      <c r="C1344" s="6" t="s">
        <v>1135</v>
      </c>
      <c r="D1344" s="7" t="s">
        <v>403</v>
      </c>
      <c r="E1344" s="19">
        <v>1300</v>
      </c>
      <c r="F1344" s="286" t="s">
        <v>876</v>
      </c>
      <c r="H1344" s="67"/>
    </row>
    <row r="1345" spans="1:8" ht="15.75">
      <c r="A1345" s="13">
        <f>IF(D1345="","",SUBTOTAL(3,$D$9:D1345))</f>
        <v>1159</v>
      </c>
      <c r="B1345" s="39" t="s">
        <v>485</v>
      </c>
      <c r="C1345" s="7" t="s">
        <v>1135</v>
      </c>
      <c r="D1345" s="7" t="s">
        <v>403</v>
      </c>
      <c r="E1345" s="19">
        <v>1250</v>
      </c>
      <c r="F1345" s="286"/>
      <c r="H1345" s="67"/>
    </row>
    <row r="1346" spans="1:10" ht="15.75">
      <c r="A1346" s="13">
        <f>IF(D1346="","",SUBTOTAL(3,$D$9:D1346))</f>
        <v>1160</v>
      </c>
      <c r="B1346" s="9" t="s">
        <v>877</v>
      </c>
      <c r="C1346" s="6" t="s">
        <v>1135</v>
      </c>
      <c r="D1346" s="7" t="s">
        <v>403</v>
      </c>
      <c r="E1346" s="19">
        <v>1350</v>
      </c>
      <c r="F1346" s="286" t="s">
        <v>914</v>
      </c>
      <c r="H1346" s="184"/>
      <c r="J1346" s="67"/>
    </row>
    <row r="1347" spans="1:10" ht="15.75">
      <c r="A1347" s="13">
        <f>IF(D1347="","",SUBTOTAL(3,$D$9:D1347))</f>
        <v>1161</v>
      </c>
      <c r="B1347" s="9" t="s">
        <v>877</v>
      </c>
      <c r="C1347" s="7" t="s">
        <v>1185</v>
      </c>
      <c r="D1347" s="7" t="s">
        <v>403</v>
      </c>
      <c r="E1347" s="19">
        <v>1420</v>
      </c>
      <c r="F1347" s="286"/>
      <c r="H1347" s="184"/>
      <c r="J1347" s="67"/>
    </row>
    <row r="1348" spans="1:8" ht="15.75" customHeight="1">
      <c r="A1348" s="13">
        <f>IF(D1348="","",SUBTOTAL(3,$D$9:D1348))</f>
        <v>1162</v>
      </c>
      <c r="B1348" s="39" t="s">
        <v>890</v>
      </c>
      <c r="C1348" s="7" t="s">
        <v>777</v>
      </c>
      <c r="D1348" s="7" t="s">
        <v>404</v>
      </c>
      <c r="E1348" s="19">
        <v>70000</v>
      </c>
      <c r="F1348" s="300" t="s">
        <v>1189</v>
      </c>
      <c r="H1348" s="67"/>
    </row>
    <row r="1349" spans="1:8" ht="15.75">
      <c r="A1349" s="13">
        <f>IF(D1349="","",SUBTOTAL(3,$D$9:D1349))</f>
        <v>1163</v>
      </c>
      <c r="B1349" s="39" t="s">
        <v>626</v>
      </c>
      <c r="C1349" s="7"/>
      <c r="D1349" s="7" t="s">
        <v>404</v>
      </c>
      <c r="E1349" s="19">
        <v>190000</v>
      </c>
      <c r="F1349" s="300"/>
      <c r="H1349" s="67"/>
    </row>
    <row r="1350" spans="1:8" ht="15.75">
      <c r="A1350" s="13">
        <f>IF(D1350="","",SUBTOTAL(3,$D$9:D1350))</f>
        <v>1164</v>
      </c>
      <c r="B1350" s="39" t="s">
        <v>367</v>
      </c>
      <c r="C1350" s="7" t="s">
        <v>777</v>
      </c>
      <c r="D1350" s="7" t="s">
        <v>404</v>
      </c>
      <c r="E1350" s="19">
        <v>320000</v>
      </c>
      <c r="F1350" s="286" t="s">
        <v>1142</v>
      </c>
      <c r="H1350" s="67"/>
    </row>
    <row r="1351" spans="1:8" ht="15.75">
      <c r="A1351" s="13">
        <f>IF(D1351="","",SUBTOTAL(3,$D$9:D1351))</f>
        <v>1165</v>
      </c>
      <c r="B1351" s="39" t="s">
        <v>368</v>
      </c>
      <c r="C1351" s="7" t="s">
        <v>777</v>
      </c>
      <c r="D1351" s="7" t="s">
        <v>404</v>
      </c>
      <c r="E1351" s="19">
        <v>310000</v>
      </c>
      <c r="F1351" s="286"/>
      <c r="H1351" s="67"/>
    </row>
    <row r="1352" spans="1:8" ht="15.75">
      <c r="A1352" s="13">
        <f>IF(D1352="","",SUBTOTAL(3,$D$9:D1352))</f>
        <v>1166</v>
      </c>
      <c r="B1352" s="39" t="s">
        <v>369</v>
      </c>
      <c r="C1352" s="7" t="s">
        <v>777</v>
      </c>
      <c r="D1352" s="7" t="s">
        <v>404</v>
      </c>
      <c r="E1352" s="19">
        <v>240000</v>
      </c>
      <c r="F1352" s="286"/>
      <c r="H1352" s="67"/>
    </row>
    <row r="1353" spans="1:8" ht="15.75">
      <c r="A1353" s="13">
        <f>IF(D1353="","",SUBTOTAL(3,$D$9:D1353))</f>
        <v>1167</v>
      </c>
      <c r="B1353" s="39" t="s">
        <v>913</v>
      </c>
      <c r="C1353" s="7"/>
      <c r="D1353" s="7" t="s">
        <v>404</v>
      </c>
      <c r="E1353" s="19">
        <v>270000</v>
      </c>
      <c r="F1353" s="286"/>
      <c r="H1353" s="67"/>
    </row>
    <row r="1354" spans="1:8" ht="15.75">
      <c r="A1354" s="13">
        <f>IF(D1354="","",SUBTOTAL(3,$D$9:D1354))</f>
        <v>1168</v>
      </c>
      <c r="B1354" s="39" t="s">
        <v>1152</v>
      </c>
      <c r="C1354" s="7"/>
      <c r="D1354" s="7" t="s">
        <v>404</v>
      </c>
      <c r="E1354" s="19">
        <v>190000</v>
      </c>
      <c r="F1354" s="286"/>
      <c r="H1354" s="67"/>
    </row>
    <row r="1355" spans="1:8" ht="15.75">
      <c r="A1355" s="13">
        <f>IF(D1355="","",SUBTOTAL(3,$D$9:D1355))</f>
        <v>1169</v>
      </c>
      <c r="B1355" s="39" t="s">
        <v>75</v>
      </c>
      <c r="C1355" s="7"/>
      <c r="D1355" s="7" t="s">
        <v>404</v>
      </c>
      <c r="E1355" s="19">
        <v>240000</v>
      </c>
      <c r="F1355" s="286"/>
      <c r="H1355" s="67"/>
    </row>
    <row r="1356" spans="1:8" ht="15.75" customHeight="1">
      <c r="A1356" s="13">
        <f>IF(D1356="","",SUBTOTAL(3,$D$9:D1356))</f>
        <v>1170</v>
      </c>
      <c r="B1356" s="39" t="s">
        <v>31</v>
      </c>
      <c r="C1356" s="7"/>
      <c r="D1356" s="7" t="s">
        <v>404</v>
      </c>
      <c r="E1356" s="19">
        <v>120000</v>
      </c>
      <c r="F1356" s="286"/>
      <c r="H1356" s="67"/>
    </row>
    <row r="1357" spans="1:8" ht="15.75">
      <c r="A1357" s="13">
        <f>IF(D1357="","",SUBTOTAL(3,$D$9:D1357))</f>
        <v>1171</v>
      </c>
      <c r="B1357" s="11" t="s">
        <v>779</v>
      </c>
      <c r="C1357" s="7" t="s">
        <v>874</v>
      </c>
      <c r="D1357" s="7" t="s">
        <v>406</v>
      </c>
      <c r="E1357" s="19">
        <v>4000</v>
      </c>
      <c r="F1357" s="35" t="s">
        <v>875</v>
      </c>
      <c r="H1357" s="67"/>
    </row>
    <row r="1358" spans="1:8" ht="15.75">
      <c r="A1358" s="13">
        <f>IF(D1358="","",SUBTOTAL(3,$D$9:D1358))</f>
        <v>1172</v>
      </c>
      <c r="B1358" s="39" t="s">
        <v>1184</v>
      </c>
      <c r="C1358" s="7" t="s">
        <v>1035</v>
      </c>
      <c r="D1358" s="7" t="s">
        <v>406</v>
      </c>
      <c r="E1358" s="19">
        <v>1750</v>
      </c>
      <c r="F1358" s="286" t="s">
        <v>912</v>
      </c>
      <c r="H1358" s="67"/>
    </row>
    <row r="1359" spans="1:6" ht="15.75">
      <c r="A1359" s="13">
        <f>IF(D1359="","",SUBTOTAL(3,$D$9:D1359))</f>
        <v>1173</v>
      </c>
      <c r="B1359" s="39" t="s">
        <v>1176</v>
      </c>
      <c r="C1359" s="7" t="s">
        <v>1034</v>
      </c>
      <c r="D1359" s="7" t="s">
        <v>406</v>
      </c>
      <c r="E1359" s="19">
        <v>1900</v>
      </c>
      <c r="F1359" s="286"/>
    </row>
    <row r="1360" spans="1:6" ht="15.75">
      <c r="A1360" s="13">
        <f>IF(D1360="","",SUBTOTAL(3,$D$9:D1360))</f>
        <v>1174</v>
      </c>
      <c r="B1360" s="39" t="s">
        <v>469</v>
      </c>
      <c r="C1360" s="7" t="s">
        <v>1037</v>
      </c>
      <c r="D1360" s="7" t="s">
        <v>406</v>
      </c>
      <c r="E1360" s="19">
        <v>2350</v>
      </c>
      <c r="F1360" s="286"/>
    </row>
    <row r="1361" spans="1:6" ht="15.75">
      <c r="A1361" s="13">
        <f>IF(D1361="","",SUBTOTAL(3,$D$9:D1361))</f>
        <v>1175</v>
      </c>
      <c r="B1361" s="39" t="s">
        <v>470</v>
      </c>
      <c r="C1361" s="41" t="s">
        <v>1038</v>
      </c>
      <c r="D1361" s="7" t="s">
        <v>406</v>
      </c>
      <c r="E1361" s="19">
        <v>1550</v>
      </c>
      <c r="F1361" s="286"/>
    </row>
    <row r="1362" spans="1:6" ht="15.75">
      <c r="A1362" s="161">
        <f>IF(D1362="","",SUBTOTAL(3,$D$9:D1362))</f>
        <v>1176</v>
      </c>
      <c r="B1362" s="162" t="s">
        <v>468</v>
      </c>
      <c r="C1362" s="73" t="s">
        <v>1040</v>
      </c>
      <c r="D1362" s="71" t="s">
        <v>406</v>
      </c>
      <c r="E1362" s="72">
        <v>1650</v>
      </c>
      <c r="F1362" s="297"/>
    </row>
    <row r="1363" spans="1:6" ht="15.75">
      <c r="A1363" s="47"/>
      <c r="B1363" s="50"/>
      <c r="C1363" s="54"/>
      <c r="D1363" s="3"/>
      <c r="E1363" s="21"/>
      <c r="F1363" s="36"/>
    </row>
    <row r="1364" spans="1:6" ht="15.75">
      <c r="A1364" s="47"/>
      <c r="B1364" s="50"/>
      <c r="C1364" s="54"/>
      <c r="D1364" s="3"/>
      <c r="E1364" s="21"/>
      <c r="F1364" s="36"/>
    </row>
    <row r="1365" spans="1:6" ht="15.75">
      <c r="A1365" s="47"/>
      <c r="B1365" s="50"/>
      <c r="C1365" s="54"/>
      <c r="D1365" s="3"/>
      <c r="E1365" s="21"/>
      <c r="F1365" s="36"/>
    </row>
    <row r="1366" spans="1:6" ht="15.75">
      <c r="A1366" s="47"/>
      <c r="B1366" s="50"/>
      <c r="C1366" s="54"/>
      <c r="D1366" s="3"/>
      <c r="E1366" s="21"/>
      <c r="F1366" s="36"/>
    </row>
    <row r="1367" spans="1:6" ht="15.75">
      <c r="A1367" s="47"/>
      <c r="B1367" s="50"/>
      <c r="C1367" s="54"/>
      <c r="D1367" s="3"/>
      <c r="E1367" s="21"/>
      <c r="F1367" s="36"/>
    </row>
    <row r="1368" spans="1:6" ht="15.75">
      <c r="A1368" s="47"/>
      <c r="B1368" s="50"/>
      <c r="C1368" s="54"/>
      <c r="D1368" s="3"/>
      <c r="E1368" s="21"/>
      <c r="F1368" s="36"/>
    </row>
    <row r="1369" spans="1:6" ht="15.75">
      <c r="A1369" s="47"/>
      <c r="B1369" s="50"/>
      <c r="C1369" s="54"/>
      <c r="D1369" s="3"/>
      <c r="E1369" s="21"/>
      <c r="F1369" s="36"/>
    </row>
    <row r="1370" spans="1:6" ht="15.75">
      <c r="A1370" s="47"/>
      <c r="B1370" s="50"/>
      <c r="C1370" s="54"/>
      <c r="D1370" s="3"/>
      <c r="E1370" s="21"/>
      <c r="F1370" s="36"/>
    </row>
    <row r="1371" spans="1:6" ht="15.75">
      <c r="A1371" s="47"/>
      <c r="B1371" s="50"/>
      <c r="C1371" s="54"/>
      <c r="D1371" s="3"/>
      <c r="E1371" s="21"/>
      <c r="F1371" s="36"/>
    </row>
    <row r="1372" spans="1:6" ht="15.75">
      <c r="A1372" s="47"/>
      <c r="B1372" s="50"/>
      <c r="C1372" s="54"/>
      <c r="D1372" s="3"/>
      <c r="E1372" s="21"/>
      <c r="F1372" s="36"/>
    </row>
    <row r="1373" spans="1:6" ht="15.75">
      <c r="A1373" s="47"/>
      <c r="B1373" s="50"/>
      <c r="C1373" s="54"/>
      <c r="D1373" s="3"/>
      <c r="E1373" s="21"/>
      <c r="F1373" s="36"/>
    </row>
    <row r="1374" spans="1:11" s="109" customFormat="1" ht="15.75">
      <c r="A1374" s="47"/>
      <c r="B1374" s="50"/>
      <c r="C1374" s="54"/>
      <c r="D1374" s="3"/>
      <c r="E1374" s="21"/>
      <c r="F1374" s="36"/>
      <c r="H1374" s="65"/>
      <c r="I1374" s="95"/>
      <c r="J1374" s="95"/>
      <c r="K1374" s="95"/>
    </row>
    <row r="1375" spans="1:11" s="109" customFormat="1" ht="15.75">
      <c r="A1375" s="47"/>
      <c r="B1375" s="50"/>
      <c r="C1375" s="54"/>
      <c r="D1375" s="3"/>
      <c r="E1375" s="21"/>
      <c r="F1375" s="37"/>
      <c r="H1375" s="65"/>
      <c r="I1375" s="95"/>
      <c r="J1375" s="95"/>
      <c r="K1375" s="95"/>
    </row>
    <row r="1376" spans="1:11" s="109" customFormat="1" ht="15.75">
      <c r="A1376" s="47"/>
      <c r="B1376" s="50"/>
      <c r="C1376" s="54"/>
      <c r="D1376" s="3"/>
      <c r="E1376" s="21"/>
      <c r="F1376" s="37"/>
      <c r="H1376" s="65"/>
      <c r="I1376" s="95"/>
      <c r="J1376" s="95"/>
      <c r="K1376" s="95"/>
    </row>
    <row r="1377" spans="1:11" s="109" customFormat="1" ht="15.75">
      <c r="A1377" s="47"/>
      <c r="B1377" s="50"/>
      <c r="C1377" s="54"/>
      <c r="D1377" s="3"/>
      <c r="E1377" s="21"/>
      <c r="F1377" s="47"/>
      <c r="H1377" s="65"/>
      <c r="I1377" s="95"/>
      <c r="J1377" s="95"/>
      <c r="K1377" s="95"/>
    </row>
    <row r="1378" spans="1:11" s="109" customFormat="1" ht="15.75">
      <c r="A1378" s="47"/>
      <c r="B1378" s="50"/>
      <c r="C1378" s="54"/>
      <c r="D1378" s="3"/>
      <c r="E1378" s="21"/>
      <c r="F1378" s="47"/>
      <c r="H1378" s="65"/>
      <c r="I1378" s="95"/>
      <c r="J1378" s="95"/>
      <c r="K1378" s="95"/>
    </row>
    <row r="1379" spans="1:11" s="109" customFormat="1" ht="15.75">
      <c r="A1379" s="47"/>
      <c r="B1379" s="50"/>
      <c r="C1379" s="54"/>
      <c r="D1379" s="3"/>
      <c r="E1379" s="21"/>
      <c r="F1379" s="47"/>
      <c r="H1379" s="65"/>
      <c r="I1379" s="95"/>
      <c r="J1379" s="95"/>
      <c r="K1379" s="95"/>
    </row>
    <row r="1380" spans="1:11" s="109" customFormat="1" ht="15.75">
      <c r="A1380" s="47"/>
      <c r="B1380" s="50"/>
      <c r="C1380" s="54"/>
      <c r="D1380" s="3"/>
      <c r="E1380" s="21"/>
      <c r="F1380" s="47"/>
      <c r="H1380" s="65"/>
      <c r="I1380" s="95"/>
      <c r="J1380" s="95"/>
      <c r="K1380" s="95"/>
    </row>
    <row r="1381" spans="1:11" s="109" customFormat="1" ht="15.75">
      <c r="A1381" s="47"/>
      <c r="B1381" s="50"/>
      <c r="C1381" s="54"/>
      <c r="D1381" s="3"/>
      <c r="E1381" s="21"/>
      <c r="F1381" s="47"/>
      <c r="H1381" s="65"/>
      <c r="I1381" s="95"/>
      <c r="J1381" s="95"/>
      <c r="K1381" s="95"/>
    </row>
    <row r="1382" spans="1:11" s="109" customFormat="1" ht="15.75">
      <c r="A1382" s="47"/>
      <c r="B1382" s="50"/>
      <c r="C1382" s="54"/>
      <c r="D1382" s="3"/>
      <c r="E1382" s="21"/>
      <c r="F1382" s="47"/>
      <c r="H1382" s="65"/>
      <c r="I1382" s="95"/>
      <c r="J1382" s="95"/>
      <c r="K1382" s="95"/>
    </row>
    <row r="1383" spans="1:11" s="109" customFormat="1" ht="15.75">
      <c r="A1383" s="47"/>
      <c r="B1383" s="50"/>
      <c r="C1383" s="54"/>
      <c r="D1383" s="3"/>
      <c r="E1383" s="21"/>
      <c r="F1383" s="47"/>
      <c r="H1383" s="65"/>
      <c r="I1383" s="95"/>
      <c r="J1383" s="95"/>
      <c r="K1383" s="95"/>
    </row>
    <row r="1384" spans="1:11" s="109" customFormat="1" ht="15.75">
      <c r="A1384" s="47"/>
      <c r="B1384" s="50"/>
      <c r="C1384" s="54"/>
      <c r="D1384" s="3"/>
      <c r="E1384" s="21"/>
      <c r="F1384" s="47"/>
      <c r="H1384" s="65"/>
      <c r="I1384" s="95"/>
      <c r="J1384" s="95"/>
      <c r="K1384" s="95"/>
    </row>
    <row r="1385" spans="1:11" s="109" customFormat="1" ht="15.75">
      <c r="A1385" s="47"/>
      <c r="B1385" s="50"/>
      <c r="C1385" s="54"/>
      <c r="D1385" s="3"/>
      <c r="E1385" s="21"/>
      <c r="F1385" s="47"/>
      <c r="H1385" s="65"/>
      <c r="I1385" s="95"/>
      <c r="J1385" s="95"/>
      <c r="K1385" s="95"/>
    </row>
    <row r="1386" spans="1:11" s="109" customFormat="1" ht="15.75">
      <c r="A1386" s="47"/>
      <c r="B1386" s="50"/>
      <c r="C1386" s="54"/>
      <c r="D1386" s="3"/>
      <c r="E1386" s="21"/>
      <c r="F1386" s="47"/>
      <c r="H1386" s="65"/>
      <c r="I1386" s="95"/>
      <c r="J1386" s="95"/>
      <c r="K1386" s="95"/>
    </row>
    <row r="1387" spans="1:11" s="109" customFormat="1" ht="15.75">
      <c r="A1387" s="47"/>
      <c r="B1387" s="50"/>
      <c r="C1387" s="54"/>
      <c r="D1387" s="3"/>
      <c r="E1387" s="21"/>
      <c r="F1387" s="47"/>
      <c r="H1387" s="65"/>
      <c r="I1387" s="95"/>
      <c r="J1387" s="95"/>
      <c r="K1387" s="95"/>
    </row>
    <row r="1388" spans="1:11" s="109" customFormat="1" ht="15.75">
      <c r="A1388" s="47"/>
      <c r="B1388" s="50"/>
      <c r="C1388" s="54"/>
      <c r="D1388" s="3"/>
      <c r="E1388" s="21"/>
      <c r="F1388" s="47"/>
      <c r="H1388" s="65"/>
      <c r="I1388" s="95"/>
      <c r="J1388" s="95"/>
      <c r="K1388" s="95"/>
    </row>
    <row r="1389" spans="1:11" s="109" customFormat="1" ht="15.75">
      <c r="A1389" s="47"/>
      <c r="B1389" s="50"/>
      <c r="C1389" s="54"/>
      <c r="D1389" s="3"/>
      <c r="E1389" s="21"/>
      <c r="F1389" s="47"/>
      <c r="H1389" s="65"/>
      <c r="I1389" s="95"/>
      <c r="J1389" s="95"/>
      <c r="K1389" s="95"/>
    </row>
    <row r="1390" spans="1:11" s="109" customFormat="1" ht="15.75">
      <c r="A1390" s="47"/>
      <c r="B1390" s="50"/>
      <c r="C1390" s="54"/>
      <c r="D1390" s="3"/>
      <c r="E1390" s="21"/>
      <c r="F1390" s="47"/>
      <c r="H1390" s="65"/>
      <c r="I1390" s="95"/>
      <c r="J1390" s="95"/>
      <c r="K1390" s="95"/>
    </row>
    <row r="1391" spans="1:11" s="109" customFormat="1" ht="15.75">
      <c r="A1391" s="47"/>
      <c r="B1391" s="50"/>
      <c r="C1391" s="54"/>
      <c r="D1391" s="3"/>
      <c r="E1391" s="21"/>
      <c r="F1391" s="47"/>
      <c r="H1391" s="65"/>
      <c r="I1391" s="95"/>
      <c r="J1391" s="95"/>
      <c r="K1391" s="95"/>
    </row>
    <row r="1392" spans="1:11" s="109" customFormat="1" ht="15.75">
      <c r="A1392" s="47"/>
      <c r="B1392" s="50"/>
      <c r="C1392" s="54"/>
      <c r="D1392" s="3"/>
      <c r="E1392" s="21"/>
      <c r="F1392" s="47"/>
      <c r="H1392" s="65"/>
      <c r="I1392" s="95"/>
      <c r="J1392" s="95"/>
      <c r="K1392" s="95"/>
    </row>
    <row r="1393" spans="1:11" s="109" customFormat="1" ht="15.75">
      <c r="A1393" s="47"/>
      <c r="B1393" s="50"/>
      <c r="C1393" s="54"/>
      <c r="D1393" s="3"/>
      <c r="E1393" s="21"/>
      <c r="F1393" s="47"/>
      <c r="H1393" s="65"/>
      <c r="I1393" s="95"/>
      <c r="J1393" s="95"/>
      <c r="K1393" s="95"/>
    </row>
    <row r="1394" spans="1:11" s="109" customFormat="1" ht="15.75">
      <c r="A1394" s="47"/>
      <c r="B1394" s="50"/>
      <c r="C1394" s="54"/>
      <c r="D1394" s="3"/>
      <c r="E1394" s="21"/>
      <c r="F1394" s="47"/>
      <c r="H1394" s="65"/>
      <c r="I1394" s="95"/>
      <c r="J1394" s="95"/>
      <c r="K1394" s="95"/>
    </row>
    <row r="1395" spans="1:11" s="109" customFormat="1" ht="15.75">
      <c r="A1395" s="47"/>
      <c r="B1395" s="50"/>
      <c r="C1395" s="54"/>
      <c r="D1395" s="3"/>
      <c r="E1395" s="21"/>
      <c r="F1395" s="47"/>
      <c r="H1395" s="65"/>
      <c r="I1395" s="95"/>
      <c r="J1395" s="95"/>
      <c r="K1395" s="95"/>
    </row>
    <row r="1396" spans="1:11" s="109" customFormat="1" ht="15.75">
      <c r="A1396" s="47"/>
      <c r="B1396" s="50"/>
      <c r="C1396" s="54"/>
      <c r="D1396" s="3"/>
      <c r="E1396" s="21"/>
      <c r="F1396" s="47"/>
      <c r="H1396" s="65"/>
      <c r="I1396" s="95"/>
      <c r="J1396" s="95"/>
      <c r="K1396" s="95"/>
    </row>
    <row r="1397" spans="1:11" s="109" customFormat="1" ht="15.75">
      <c r="A1397" s="47"/>
      <c r="B1397" s="50"/>
      <c r="C1397" s="54"/>
      <c r="D1397" s="3"/>
      <c r="E1397" s="21"/>
      <c r="F1397" s="47"/>
      <c r="H1397" s="65"/>
      <c r="I1397" s="95"/>
      <c r="J1397" s="95"/>
      <c r="K1397" s="95"/>
    </row>
    <row r="1398" spans="1:11" s="109" customFormat="1" ht="15.75">
      <c r="A1398" s="47"/>
      <c r="B1398" s="50"/>
      <c r="C1398" s="54"/>
      <c r="D1398" s="3"/>
      <c r="E1398" s="21"/>
      <c r="F1398" s="47"/>
      <c r="H1398" s="65"/>
      <c r="I1398" s="95"/>
      <c r="J1398" s="95"/>
      <c r="K1398" s="95"/>
    </row>
    <row r="1399" spans="1:11" s="109" customFormat="1" ht="15.75">
      <c r="A1399" s="47"/>
      <c r="B1399" s="50"/>
      <c r="C1399" s="54"/>
      <c r="D1399" s="3"/>
      <c r="E1399" s="21"/>
      <c r="F1399" s="47"/>
      <c r="H1399" s="65"/>
      <c r="I1399" s="95"/>
      <c r="J1399" s="95"/>
      <c r="K1399" s="95"/>
    </row>
    <row r="1400" spans="1:5" ht="15.75">
      <c r="A1400" s="47"/>
      <c r="B1400" s="50"/>
      <c r="C1400" s="54"/>
      <c r="D1400" s="3"/>
      <c r="E1400" s="21"/>
    </row>
    <row r="1401" spans="1:5" ht="15.75">
      <c r="A1401" s="47"/>
      <c r="B1401" s="50"/>
      <c r="C1401" s="54"/>
      <c r="D1401" s="3"/>
      <c r="E1401" s="21"/>
    </row>
  </sheetData>
  <sheetProtection/>
  <autoFilter ref="A7:H1362"/>
  <mergeCells count="239">
    <mergeCell ref="A1:F1"/>
    <mergeCell ref="A2:F2"/>
    <mergeCell ref="A3:F3"/>
    <mergeCell ref="A4:F4"/>
    <mergeCell ref="A5:A6"/>
    <mergeCell ref="B5:B6"/>
    <mergeCell ref="C5:C6"/>
    <mergeCell ref="D5:D6"/>
    <mergeCell ref="E5:E6"/>
    <mergeCell ref="F5:F6"/>
    <mergeCell ref="B8:F8"/>
    <mergeCell ref="F9:F10"/>
    <mergeCell ref="F12:F15"/>
    <mergeCell ref="F16:F17"/>
    <mergeCell ref="B19:F19"/>
    <mergeCell ref="F20:F21"/>
    <mergeCell ref="F22:F24"/>
    <mergeCell ref="B26:F26"/>
    <mergeCell ref="F28:F33"/>
    <mergeCell ref="F34:F49"/>
    <mergeCell ref="F51:F52"/>
    <mergeCell ref="B53:C53"/>
    <mergeCell ref="F57:F64"/>
    <mergeCell ref="F67:F74"/>
    <mergeCell ref="F75:F82"/>
    <mergeCell ref="F87:F103"/>
    <mergeCell ref="F104:F116"/>
    <mergeCell ref="F117:F123"/>
    <mergeCell ref="F125:F149"/>
    <mergeCell ref="F152:F171"/>
    <mergeCell ref="B172:F172"/>
    <mergeCell ref="B179:E179"/>
    <mergeCell ref="F179:F201"/>
    <mergeCell ref="B186:C186"/>
    <mergeCell ref="F204:F218"/>
    <mergeCell ref="F220:F232"/>
    <mergeCell ref="F236:F241"/>
    <mergeCell ref="F242:F280"/>
    <mergeCell ref="B281:E281"/>
    <mergeCell ref="B282:E282"/>
    <mergeCell ref="F282:F315"/>
    <mergeCell ref="B285:E285"/>
    <mergeCell ref="B288:E288"/>
    <mergeCell ref="B293:C293"/>
    <mergeCell ref="B297:C297"/>
    <mergeCell ref="B299:C299"/>
    <mergeCell ref="B302:C302"/>
    <mergeCell ref="B305:D305"/>
    <mergeCell ref="B308:E308"/>
    <mergeCell ref="B311:C311"/>
    <mergeCell ref="B314:C314"/>
    <mergeCell ref="C317:C319"/>
    <mergeCell ref="F317:F319"/>
    <mergeCell ref="B320:F320"/>
    <mergeCell ref="B322:E322"/>
    <mergeCell ref="F322:F345"/>
    <mergeCell ref="B326:E326"/>
    <mergeCell ref="B330:E330"/>
    <mergeCell ref="B334:E334"/>
    <mergeCell ref="B338:E338"/>
    <mergeCell ref="B342:E342"/>
    <mergeCell ref="F347:F379"/>
    <mergeCell ref="B348:B350"/>
    <mergeCell ref="B352:B354"/>
    <mergeCell ref="B355:B357"/>
    <mergeCell ref="B358:B360"/>
    <mergeCell ref="B361:B363"/>
    <mergeCell ref="B365:B367"/>
    <mergeCell ref="B368:B370"/>
    <mergeCell ref="B371:B373"/>
    <mergeCell ref="B374:B376"/>
    <mergeCell ref="B377:B379"/>
    <mergeCell ref="F381:F401"/>
    <mergeCell ref="B382:B384"/>
    <mergeCell ref="B385:B387"/>
    <mergeCell ref="B389:B391"/>
    <mergeCell ref="B392:B394"/>
    <mergeCell ref="B396:B398"/>
    <mergeCell ref="B399:B401"/>
    <mergeCell ref="F403:F425"/>
    <mergeCell ref="B404:B406"/>
    <mergeCell ref="B407:B410"/>
    <mergeCell ref="B412:B414"/>
    <mergeCell ref="B415:B418"/>
    <mergeCell ref="B420:B422"/>
    <mergeCell ref="B423:B426"/>
    <mergeCell ref="B428:C428"/>
    <mergeCell ref="F428:F432"/>
    <mergeCell ref="B429:C429"/>
    <mergeCell ref="B430:C430"/>
    <mergeCell ref="B431:C431"/>
    <mergeCell ref="B432:C432"/>
    <mergeCell ref="B433:F433"/>
    <mergeCell ref="B434:C434"/>
    <mergeCell ref="F434:F439"/>
    <mergeCell ref="B435:C435"/>
    <mergeCell ref="B436:C436"/>
    <mergeCell ref="B437:C437"/>
    <mergeCell ref="B438:C438"/>
    <mergeCell ref="B439:C439"/>
    <mergeCell ref="B441:D441"/>
    <mergeCell ref="F441:F450"/>
    <mergeCell ref="B442:C442"/>
    <mergeCell ref="B443:C443"/>
    <mergeCell ref="B444:C444"/>
    <mergeCell ref="B445:C445"/>
    <mergeCell ref="B446:D446"/>
    <mergeCell ref="B447:C447"/>
    <mergeCell ref="B448:C448"/>
    <mergeCell ref="B449:C449"/>
    <mergeCell ref="B450:C450"/>
    <mergeCell ref="F451:F470"/>
    <mergeCell ref="B472:B474"/>
    <mergeCell ref="F472:F474"/>
    <mergeCell ref="B475:F475"/>
    <mergeCell ref="B480:F480"/>
    <mergeCell ref="F482:F495"/>
    <mergeCell ref="F497:F510"/>
    <mergeCell ref="F512:F521"/>
    <mergeCell ref="F523:F533"/>
    <mergeCell ref="F535:F542"/>
    <mergeCell ref="B543:F543"/>
    <mergeCell ref="B547:F547"/>
    <mergeCell ref="B556:F556"/>
    <mergeCell ref="F566:F571"/>
    <mergeCell ref="B572:F572"/>
    <mergeCell ref="F576:F581"/>
    <mergeCell ref="B582:F582"/>
    <mergeCell ref="B588:F588"/>
    <mergeCell ref="B589:E589"/>
    <mergeCell ref="F589:F616"/>
    <mergeCell ref="B590:C590"/>
    <mergeCell ref="B591:C591"/>
    <mergeCell ref="B592:C592"/>
    <mergeCell ref="B593:C593"/>
    <mergeCell ref="B594:C594"/>
    <mergeCell ref="B595:C595"/>
    <mergeCell ref="B596:C596"/>
    <mergeCell ref="B597:C597"/>
    <mergeCell ref="B598:C598"/>
    <mergeCell ref="B599:C599"/>
    <mergeCell ref="B600:C600"/>
    <mergeCell ref="B601:C601"/>
    <mergeCell ref="B602:C602"/>
    <mergeCell ref="B603:C603"/>
    <mergeCell ref="B604:C604"/>
    <mergeCell ref="B605:C605"/>
    <mergeCell ref="B606:C606"/>
    <mergeCell ref="B607:C607"/>
    <mergeCell ref="B608:C608"/>
    <mergeCell ref="B609:C609"/>
    <mergeCell ref="B610:C610"/>
    <mergeCell ref="B611:C611"/>
    <mergeCell ref="B612:C612"/>
    <mergeCell ref="B613:C613"/>
    <mergeCell ref="B614:C614"/>
    <mergeCell ref="B615:C615"/>
    <mergeCell ref="B616:C616"/>
    <mergeCell ref="B617:E617"/>
    <mergeCell ref="F617:F636"/>
    <mergeCell ref="B627:E627"/>
    <mergeCell ref="B637:E637"/>
    <mergeCell ref="F638:F647"/>
    <mergeCell ref="B646:C646"/>
    <mergeCell ref="B648:F648"/>
    <mergeCell ref="F651:F727"/>
    <mergeCell ref="B728:C728"/>
    <mergeCell ref="B738:C738"/>
    <mergeCell ref="F739:F747"/>
    <mergeCell ref="F775:F782"/>
    <mergeCell ref="F815:F816"/>
    <mergeCell ref="F827:F829"/>
    <mergeCell ref="C839:C844"/>
    <mergeCell ref="F839:F889"/>
    <mergeCell ref="C845:C851"/>
    <mergeCell ref="C852:C853"/>
    <mergeCell ref="C854:C856"/>
    <mergeCell ref="C857:C858"/>
    <mergeCell ref="C859:C862"/>
    <mergeCell ref="C863:C866"/>
    <mergeCell ref="C867:C871"/>
    <mergeCell ref="C872:C875"/>
    <mergeCell ref="C876:C877"/>
    <mergeCell ref="C878:C881"/>
    <mergeCell ref="C882:C884"/>
    <mergeCell ref="C886:C887"/>
    <mergeCell ref="C888:C889"/>
    <mergeCell ref="F891:F918"/>
    <mergeCell ref="B919:D919"/>
    <mergeCell ref="F920:F935"/>
    <mergeCell ref="B937:D937"/>
    <mergeCell ref="F937:F966"/>
    <mergeCell ref="B967:F967"/>
    <mergeCell ref="B969:C969"/>
    <mergeCell ref="F969:F1151"/>
    <mergeCell ref="B993:C993"/>
    <mergeCell ref="B1019:C1019"/>
    <mergeCell ref="B1078:C1078"/>
    <mergeCell ref="B1088:D1088"/>
    <mergeCell ref="F1153:F1176"/>
    <mergeCell ref="B1154:B1155"/>
    <mergeCell ref="B1156:B1158"/>
    <mergeCell ref="B1177:F1177"/>
    <mergeCell ref="F1178:F1179"/>
    <mergeCell ref="B1180:F1180"/>
    <mergeCell ref="B1181:C1181"/>
    <mergeCell ref="F1181:F1183"/>
    <mergeCell ref="B1182:C1182"/>
    <mergeCell ref="B1183:C1183"/>
    <mergeCell ref="B1184:F1184"/>
    <mergeCell ref="B1185:E1185"/>
    <mergeCell ref="F1186:F1201"/>
    <mergeCell ref="F1202:F1214"/>
    <mergeCell ref="F1215:F1217"/>
    <mergeCell ref="F1219:F1222"/>
    <mergeCell ref="F1223:F1234"/>
    <mergeCell ref="C1226:C1229"/>
    <mergeCell ref="F1236:F1239"/>
    <mergeCell ref="F1240:F1250"/>
    <mergeCell ref="F1252:F1253"/>
    <mergeCell ref="F1254:F1261"/>
    <mergeCell ref="F1262:F1268"/>
    <mergeCell ref="F1270:F1273"/>
    <mergeCell ref="C1274:C1277"/>
    <mergeCell ref="F1274:F1277"/>
    <mergeCell ref="F1278:F1283"/>
    <mergeCell ref="F1287:F1289"/>
    <mergeCell ref="F1291:F1294"/>
    <mergeCell ref="F1295:F1296"/>
    <mergeCell ref="F1346:F1347"/>
    <mergeCell ref="F1348:F1349"/>
    <mergeCell ref="F1350:F1356"/>
    <mergeCell ref="F1358:F1362"/>
    <mergeCell ref="F1298:F1305"/>
    <mergeCell ref="F1307:F1313"/>
    <mergeCell ref="F1314:F1318"/>
    <mergeCell ref="F1319:F1322"/>
    <mergeCell ref="F1324:F1342"/>
    <mergeCell ref="F1344:F1345"/>
  </mergeCells>
  <printOptions horizontalCentered="1"/>
  <pageMargins left="0.2755905511811024" right="0.11811023622047245" top="0.1968503937007874" bottom="0.3346456692913386" header="0.1968503937007874" footer="0"/>
  <pageSetup horizontalDpi="600" verticalDpi="600" orientation="portrait" paperSize="9" scale="9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2:C35"/>
  <sheetViews>
    <sheetView zoomScalePageLayoutView="0" workbookViewId="0" topLeftCell="A1">
      <selection activeCell="C26" sqref="C26"/>
    </sheetView>
  </sheetViews>
  <sheetFormatPr defaultColWidth="8.00390625" defaultRowHeight="12.75"/>
  <cols>
    <col min="1" max="1" width="26.140625" style="1" customWidth="1"/>
    <col min="2" max="2" width="1.1484375" style="1" customWidth="1"/>
    <col min="3" max="3" width="28.140625" style="1" customWidth="1"/>
    <col min="4" max="16384" width="8.00390625" style="1" customWidth="1"/>
  </cols>
  <sheetData>
    <row r="1" ht="13.5" thickBot="1"/>
    <row r="2" spans="1:3" ht="13.5" thickBot="1">
      <c r="A2" s="2"/>
      <c r="C2" s="2"/>
    </row>
    <row r="3" spans="1:3" ht="12.75">
      <c r="A3" s="2"/>
      <c r="C3" s="2"/>
    </row>
    <row r="4" spans="1:3" ht="12.75">
      <c r="A4" s="2"/>
      <c r="C4" s="2"/>
    </row>
    <row r="5" spans="1:3" ht="12.75">
      <c r="A5" s="2"/>
      <c r="C5" s="2"/>
    </row>
    <row r="6" spans="1:3" ht="13.5" thickBot="1">
      <c r="A6" s="2"/>
      <c r="C6" s="2"/>
    </row>
    <row r="7" ht="12.75">
      <c r="C7" s="2"/>
    </row>
    <row r="8" ht="13.5" thickBot="1">
      <c r="C8" s="2"/>
    </row>
    <row r="9" ht="13.5" thickBot="1">
      <c r="A9" s="2"/>
    </row>
    <row r="10" spans="1:3" ht="13.5" thickBot="1">
      <c r="A10" s="2"/>
      <c r="C10" s="2"/>
    </row>
    <row r="11" spans="1:3" ht="12.75">
      <c r="A11" s="2"/>
      <c r="C11" s="2"/>
    </row>
    <row r="12" spans="1:3" ht="12.75">
      <c r="A12" s="2"/>
      <c r="C12" s="2"/>
    </row>
    <row r="13" spans="1:3" ht="12.75">
      <c r="A13" s="2"/>
      <c r="C13" s="2"/>
    </row>
    <row r="14" spans="1:3" ht="12.75">
      <c r="A14" s="2"/>
      <c r="C14" s="2"/>
    </row>
    <row r="15" spans="1:3" ht="12.75">
      <c r="A15" s="2"/>
      <c r="C15" s="2"/>
    </row>
    <row r="16" spans="1:3" ht="12.75">
      <c r="A16" s="2"/>
      <c r="C16" s="2"/>
    </row>
    <row r="17" spans="1:3" ht="12.75">
      <c r="A17" s="2"/>
      <c r="C17" s="2"/>
    </row>
    <row r="18" spans="1:3" ht="12.75">
      <c r="A18" s="2"/>
      <c r="C18" s="2"/>
    </row>
    <row r="19" spans="1:3" ht="12.75">
      <c r="A19" s="2"/>
      <c r="C19" s="2"/>
    </row>
    <row r="20" spans="1:3" ht="13.5" thickBot="1">
      <c r="A20" s="2"/>
      <c r="C20" s="2"/>
    </row>
    <row r="21" ht="13.5" thickBot="1">
      <c r="A21" s="2"/>
    </row>
    <row r="22" spans="1:3" ht="13.5" thickBot="1">
      <c r="A22" s="2"/>
      <c r="C22" s="2"/>
    </row>
    <row r="23" spans="1:3" ht="12.75">
      <c r="A23" s="2"/>
      <c r="C23" s="2"/>
    </row>
    <row r="24" spans="1:3" ht="12.75">
      <c r="A24" s="2"/>
      <c r="C24" s="2"/>
    </row>
    <row r="25" spans="1:3" ht="12.75">
      <c r="A25" s="2"/>
      <c r="C25" s="2"/>
    </row>
    <row r="26" spans="1:3" ht="12.75">
      <c r="A26" s="2"/>
      <c r="C26" s="2"/>
    </row>
    <row r="27" spans="1:3" ht="12.75">
      <c r="A27" s="2"/>
      <c r="C27" s="2"/>
    </row>
    <row r="28" spans="1:3" ht="12.75">
      <c r="A28" s="2"/>
      <c r="C28" s="2"/>
    </row>
    <row r="29" spans="1:3" ht="12.75">
      <c r="A29" s="2"/>
      <c r="C29" s="2"/>
    </row>
    <row r="30" spans="1:3" ht="13.5" thickBot="1">
      <c r="A30" s="2"/>
      <c r="C30" s="2"/>
    </row>
    <row r="31" ht="12.75">
      <c r="C31" s="2"/>
    </row>
    <row r="32" ht="13.5" thickBot="1">
      <c r="C32" s="2"/>
    </row>
    <row r="33" spans="1:3" ht="12.75">
      <c r="A33" s="2"/>
      <c r="C33" s="2"/>
    </row>
    <row r="34" spans="1:3" ht="12.75">
      <c r="A34" s="2"/>
      <c r="C34" s="2"/>
    </row>
    <row r="35" spans="1:3" ht="13.5" thickBot="1">
      <c r="A35" s="2"/>
      <c r="C35" s="2"/>
    </row>
  </sheetData>
  <sheetProtection password="CFB0" sheet="1" objects="1"/>
  <printOptions/>
  <pageMargins left="0.75" right="0.75" top="0.41" bottom="0.5" header="0.22" footer="0.2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hothithuytrang</dc:creator>
  <cp:keywords/>
  <dc:description/>
  <cp:lastModifiedBy>Laptop</cp:lastModifiedBy>
  <cp:lastPrinted>2016-06-07T01:28:37Z</cp:lastPrinted>
  <dcterms:created xsi:type="dcterms:W3CDTF">2007-09-18T03:18:52Z</dcterms:created>
  <dcterms:modified xsi:type="dcterms:W3CDTF">2016-07-14T09:49:14Z</dcterms:modified>
  <cp:category/>
  <cp:version/>
  <cp:contentType/>
  <cp:contentStatus/>
</cp:coreProperties>
</file>